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96" yWindow="72" windowWidth="17136" windowHeight="7200"/>
  </bookViews>
  <sheets>
    <sheet name="填報順序1-參賽單位資料" sheetId="1" r:id="rId1"/>
    <sheet name="填報順序2-一般組選手報名表" sheetId="2" r:id="rId2"/>
    <sheet name="填報順序3-成人組選手報名表" sheetId="17" r:id="rId3"/>
    <sheet name="填報順序4-身障組選手報名表" sheetId="18" state="hidden" r:id="rId4"/>
    <sheet name="統計" sheetId="11" state="hidden" r:id="rId5"/>
    <sheet name="勿刪-年次對照表-參照值" sheetId="4" state="hidden" r:id="rId6"/>
    <sheet name="填報順序4-選手切結書" sheetId="6" state="hidden" r:id="rId7"/>
    <sheet name="填報順序5-個資同意書" sheetId="14" state="hidden" r:id="rId8"/>
    <sheet name="自動產生-選手報表" sheetId="5" state="hidden" r:id="rId9"/>
    <sheet name="Sheet2" sheetId="16" state="hidden" r:id="rId10"/>
    <sheet name="Sheet3" sheetId="19" state="hidden" r:id="rId11"/>
    <sheet name="Sheet4" sheetId="20" state="hidden" r:id="rId12"/>
    <sheet name="Sheet5" sheetId="21" state="hidden" r:id="rId13"/>
    <sheet name="Sheet6" sheetId="22" state="hidden" r:id="rId14"/>
    <sheet name="Sheet1" sheetId="23" state="hidden" r:id="rId15"/>
    <sheet name="Sheet7" sheetId="24" state="hidden" r:id="rId16"/>
  </sheets>
  <definedNames>
    <definedName name="_xlnm.Print_Titles" localSheetId="1">'填報順序2-一般組選手報名表'!$4:$7</definedName>
  </definedNames>
  <calcPr calcId="125725"/>
</workbook>
</file>

<file path=xl/calcChain.xml><?xml version="1.0" encoding="utf-8"?>
<calcChain xmlns="http://schemas.openxmlformats.org/spreadsheetml/2006/main">
  <c r="G9" i="17"/>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8"/>
  <c r="C133" i="6"/>
  <c r="B130"/>
  <c r="F16" i="17"/>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15"/>
  <c r="F14"/>
  <c r="F13"/>
  <c r="F12"/>
  <c r="F11"/>
  <c r="F10"/>
  <c r="F8"/>
  <c r="F9"/>
  <c r="F11" i="2"/>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10"/>
  <c r="F9"/>
  <c r="F8"/>
  <c r="L62" i="5"/>
  <c r="M62"/>
  <c r="N62"/>
  <c r="O62"/>
  <c r="P62"/>
  <c r="Q62"/>
  <c r="L63"/>
  <c r="M63"/>
  <c r="N63"/>
  <c r="O63"/>
  <c r="P63"/>
  <c r="Q63"/>
  <c r="L64"/>
  <c r="M64"/>
  <c r="N64"/>
  <c r="O64"/>
  <c r="P64"/>
  <c r="Q64"/>
  <c r="L65"/>
  <c r="M65"/>
  <c r="N65"/>
  <c r="O65"/>
  <c r="P65"/>
  <c r="Q65"/>
  <c r="L66"/>
  <c r="M66"/>
  <c r="N66"/>
  <c r="O66"/>
  <c r="P66"/>
  <c r="Q66"/>
  <c r="L67"/>
  <c r="M67"/>
  <c r="N67"/>
  <c r="O67"/>
  <c r="P67"/>
  <c r="Q67"/>
  <c r="L68"/>
  <c r="M68"/>
  <c r="N68"/>
  <c r="O68"/>
  <c r="P68"/>
  <c r="Q68"/>
  <c r="L69"/>
  <c r="M69"/>
  <c r="N69"/>
  <c r="O69"/>
  <c r="P69"/>
  <c r="Q69"/>
  <c r="L70"/>
  <c r="M70"/>
  <c r="N70"/>
  <c r="O70"/>
  <c r="P70"/>
  <c r="Q70"/>
  <c r="L71"/>
  <c r="M71"/>
  <c r="N71"/>
  <c r="O71"/>
  <c r="P71"/>
  <c r="Q71"/>
  <c r="L72"/>
  <c r="M72"/>
  <c r="N72"/>
  <c r="O72"/>
  <c r="P72"/>
  <c r="Q72"/>
  <c r="L73"/>
  <c r="M73"/>
  <c r="N73"/>
  <c r="O73"/>
  <c r="P73"/>
  <c r="Q73"/>
  <c r="L74"/>
  <c r="M74"/>
  <c r="N74"/>
  <c r="O74"/>
  <c r="P74"/>
  <c r="Q74"/>
  <c r="L75"/>
  <c r="M75"/>
  <c r="N75"/>
  <c r="O75"/>
  <c r="P75"/>
  <c r="Q75"/>
  <c r="L76"/>
  <c r="M76"/>
  <c r="N76"/>
  <c r="O76"/>
  <c r="P76"/>
  <c r="Q76"/>
  <c r="L77"/>
  <c r="M77"/>
  <c r="N77"/>
  <c r="O77"/>
  <c r="P77"/>
  <c r="Q77"/>
  <c r="L78"/>
  <c r="M78"/>
  <c r="N78"/>
  <c r="O78"/>
  <c r="P78"/>
  <c r="Q78"/>
  <c r="L79"/>
  <c r="M79"/>
  <c r="N79"/>
  <c r="O79"/>
  <c r="P79"/>
  <c r="Q79"/>
  <c r="L80"/>
  <c r="M80"/>
  <c r="N80"/>
  <c r="O80"/>
  <c r="P80"/>
  <c r="Q80"/>
  <c r="L81"/>
  <c r="M81"/>
  <c r="N81"/>
  <c r="O81"/>
  <c r="P81"/>
  <c r="Q81"/>
  <c r="L82"/>
  <c r="M82"/>
  <c r="N82"/>
  <c r="O82"/>
  <c r="P82"/>
  <c r="Q82"/>
  <c r="L83"/>
  <c r="M83"/>
  <c r="N83"/>
  <c r="O83"/>
  <c r="P83"/>
  <c r="Q83"/>
  <c r="L84"/>
  <c r="M84"/>
  <c r="N84"/>
  <c r="O84"/>
  <c r="P84"/>
  <c r="Q84"/>
  <c r="L85"/>
  <c r="M85"/>
  <c r="N85"/>
  <c r="O85"/>
  <c r="P85"/>
  <c r="Q85"/>
  <c r="L86"/>
  <c r="M86"/>
  <c r="N86"/>
  <c r="O86"/>
  <c r="P86"/>
  <c r="Q86"/>
  <c r="L87"/>
  <c r="M87"/>
  <c r="N87"/>
  <c r="O87"/>
  <c r="P87"/>
  <c r="Q87"/>
  <c r="L88"/>
  <c r="M88"/>
  <c r="N88"/>
  <c r="O88"/>
  <c r="P88"/>
  <c r="Q88"/>
  <c r="L89"/>
  <c r="M89"/>
  <c r="N89"/>
  <c r="O89"/>
  <c r="P89"/>
  <c r="Q89"/>
  <c r="L90"/>
  <c r="M90"/>
  <c r="N90"/>
  <c r="O90"/>
  <c r="P90"/>
  <c r="Q90"/>
  <c r="L91"/>
  <c r="M91"/>
  <c r="N91"/>
  <c r="O91"/>
  <c r="P91"/>
  <c r="Q91"/>
  <c r="L92"/>
  <c r="M92"/>
  <c r="N92"/>
  <c r="O92"/>
  <c r="P92"/>
  <c r="Q92"/>
  <c r="L93"/>
  <c r="M93"/>
  <c r="N93"/>
  <c r="O93"/>
  <c r="P93"/>
  <c r="Q93"/>
  <c r="L94"/>
  <c r="M94"/>
  <c r="N94"/>
  <c r="O94"/>
  <c r="P94"/>
  <c r="Q94"/>
  <c r="L95"/>
  <c r="M95"/>
  <c r="N95"/>
  <c r="O95"/>
  <c r="P95"/>
  <c r="Q95"/>
  <c r="L96"/>
  <c r="M96"/>
  <c r="N96"/>
  <c r="O96"/>
  <c r="P96"/>
  <c r="Q96"/>
  <c r="L97"/>
  <c r="M97"/>
  <c r="N97"/>
  <c r="O97"/>
  <c r="P97"/>
  <c r="Q97"/>
  <c r="L98"/>
  <c r="M98"/>
  <c r="N98"/>
  <c r="O98"/>
  <c r="P98"/>
  <c r="Q98"/>
  <c r="L99"/>
  <c r="M99"/>
  <c r="N99"/>
  <c r="O99"/>
  <c r="P99"/>
  <c r="Q99"/>
  <c r="L100"/>
  <c r="M100"/>
  <c r="N100"/>
  <c r="O100"/>
  <c r="P100"/>
  <c r="Q100"/>
  <c r="L101"/>
  <c r="M101"/>
  <c r="N101"/>
  <c r="O101"/>
  <c r="P101"/>
  <c r="Q101"/>
  <c r="L102"/>
  <c r="M102"/>
  <c r="N102"/>
  <c r="O102"/>
  <c r="P102"/>
  <c r="Q102"/>
  <c r="L103"/>
  <c r="M103"/>
  <c r="N103"/>
  <c r="O103"/>
  <c r="P103"/>
  <c r="Q103"/>
  <c r="L104"/>
  <c r="M104"/>
  <c r="N104"/>
  <c r="O104"/>
  <c r="P104"/>
  <c r="Q104"/>
  <c r="L105"/>
  <c r="M105"/>
  <c r="N105"/>
  <c r="O105"/>
  <c r="P105"/>
  <c r="Q105"/>
  <c r="L106"/>
  <c r="M106"/>
  <c r="N106"/>
  <c r="O106"/>
  <c r="P106"/>
  <c r="Q106"/>
  <c r="L107"/>
  <c r="M107"/>
  <c r="N107"/>
  <c r="O107"/>
  <c r="P107"/>
  <c r="Q107"/>
  <c r="L108"/>
  <c r="M108"/>
  <c r="N108"/>
  <c r="O108"/>
  <c r="P108"/>
  <c r="Q108"/>
  <c r="L109"/>
  <c r="M109"/>
  <c r="N109"/>
  <c r="O109"/>
  <c r="P109"/>
  <c r="Q109"/>
  <c r="L110"/>
  <c r="M110"/>
  <c r="N110"/>
  <c r="O110"/>
  <c r="P110"/>
  <c r="Q110"/>
  <c r="L61"/>
  <c r="M61"/>
  <c r="N61"/>
  <c r="O61"/>
  <c r="P61"/>
  <c r="Q61"/>
  <c r="L7"/>
  <c r="M7"/>
  <c r="N7"/>
  <c r="O7"/>
  <c r="P7"/>
  <c r="Q7"/>
  <c r="L8"/>
  <c r="M8"/>
  <c r="N8"/>
  <c r="O8"/>
  <c r="P8"/>
  <c r="Q8"/>
  <c r="L9"/>
  <c r="M9"/>
  <c r="N9"/>
  <c r="O9"/>
  <c r="P9"/>
  <c r="Q9"/>
  <c r="L10"/>
  <c r="M10"/>
  <c r="N10"/>
  <c r="O10"/>
  <c r="P10"/>
  <c r="Q10"/>
  <c r="L11"/>
  <c r="M11"/>
  <c r="N11"/>
  <c r="O11"/>
  <c r="P11"/>
  <c r="Q11"/>
  <c r="L12"/>
  <c r="M12"/>
  <c r="N12"/>
  <c r="O12"/>
  <c r="P12"/>
  <c r="Q12"/>
  <c r="L13"/>
  <c r="M13"/>
  <c r="N13"/>
  <c r="O13"/>
  <c r="P13"/>
  <c r="Q13"/>
  <c r="L14"/>
  <c r="M14"/>
  <c r="N14"/>
  <c r="O14"/>
  <c r="P14"/>
  <c r="Q14"/>
  <c r="L15"/>
  <c r="M15"/>
  <c r="N15"/>
  <c r="O15"/>
  <c r="P15"/>
  <c r="Q15"/>
  <c r="L16"/>
  <c r="M16"/>
  <c r="N16"/>
  <c r="O16"/>
  <c r="P16"/>
  <c r="Q16"/>
  <c r="L17"/>
  <c r="M17"/>
  <c r="N17"/>
  <c r="O17"/>
  <c r="P17"/>
  <c r="Q17"/>
  <c r="L18"/>
  <c r="M18"/>
  <c r="N18"/>
  <c r="O18"/>
  <c r="P18"/>
  <c r="Q18"/>
  <c r="L19"/>
  <c r="M19"/>
  <c r="N19"/>
  <c r="O19"/>
  <c r="P19"/>
  <c r="Q19"/>
  <c r="L20"/>
  <c r="M20"/>
  <c r="N20"/>
  <c r="O20"/>
  <c r="P20"/>
  <c r="Q20"/>
  <c r="L21"/>
  <c r="M21"/>
  <c r="N21"/>
  <c r="O21"/>
  <c r="P21"/>
  <c r="Q21"/>
  <c r="L22"/>
  <c r="M22"/>
  <c r="N22"/>
  <c r="O22"/>
  <c r="P22"/>
  <c r="Q22"/>
  <c r="L23"/>
  <c r="M23"/>
  <c r="N23"/>
  <c r="O23"/>
  <c r="P23"/>
  <c r="Q23"/>
  <c r="L24"/>
  <c r="M24"/>
  <c r="N24"/>
  <c r="O24"/>
  <c r="P24"/>
  <c r="Q24"/>
  <c r="L25"/>
  <c r="M25"/>
  <c r="N25"/>
  <c r="O25"/>
  <c r="P25"/>
  <c r="Q25"/>
  <c r="L26"/>
  <c r="M26"/>
  <c r="N26"/>
  <c r="O26"/>
  <c r="P26"/>
  <c r="Q26"/>
  <c r="L27"/>
  <c r="M27"/>
  <c r="N27"/>
  <c r="O27"/>
  <c r="P27"/>
  <c r="Q27"/>
  <c r="L28"/>
  <c r="M28"/>
  <c r="N28"/>
  <c r="O28"/>
  <c r="P28"/>
  <c r="Q28"/>
  <c r="L29"/>
  <c r="M29"/>
  <c r="N29"/>
  <c r="O29"/>
  <c r="P29"/>
  <c r="Q29"/>
  <c r="L30"/>
  <c r="M30"/>
  <c r="N30"/>
  <c r="O30"/>
  <c r="P30"/>
  <c r="Q30"/>
  <c r="L31"/>
  <c r="M31"/>
  <c r="N31"/>
  <c r="O31"/>
  <c r="P31"/>
  <c r="Q31"/>
  <c r="L32"/>
  <c r="M32"/>
  <c r="N32"/>
  <c r="O32"/>
  <c r="P32"/>
  <c r="Q32"/>
  <c r="L33"/>
  <c r="M33"/>
  <c r="N33"/>
  <c r="O33"/>
  <c r="P33"/>
  <c r="Q33"/>
  <c r="L34"/>
  <c r="M34"/>
  <c r="N34"/>
  <c r="O34"/>
  <c r="P34"/>
  <c r="Q34"/>
  <c r="L35"/>
  <c r="M35"/>
  <c r="N35"/>
  <c r="O35"/>
  <c r="P35"/>
  <c r="Q35"/>
  <c r="L36"/>
  <c r="M36"/>
  <c r="N36"/>
  <c r="O36"/>
  <c r="P36"/>
  <c r="Q36"/>
  <c r="L37"/>
  <c r="M37"/>
  <c r="N37"/>
  <c r="O37"/>
  <c r="P37"/>
  <c r="Q37"/>
  <c r="L38"/>
  <c r="M38"/>
  <c r="N38"/>
  <c r="O38"/>
  <c r="P38"/>
  <c r="Q38"/>
  <c r="L39"/>
  <c r="M39"/>
  <c r="N39"/>
  <c r="O39"/>
  <c r="P39"/>
  <c r="Q39"/>
  <c r="L40"/>
  <c r="M40"/>
  <c r="N40"/>
  <c r="O40"/>
  <c r="P40"/>
  <c r="Q40"/>
  <c r="L41"/>
  <c r="M41"/>
  <c r="N41"/>
  <c r="O41"/>
  <c r="P41"/>
  <c r="Q41"/>
  <c r="L42"/>
  <c r="M42"/>
  <c r="N42"/>
  <c r="O42"/>
  <c r="P42"/>
  <c r="Q42"/>
  <c r="L43"/>
  <c r="M43"/>
  <c r="N43"/>
  <c r="O43"/>
  <c r="P43"/>
  <c r="Q43"/>
  <c r="L44"/>
  <c r="M44"/>
  <c r="N44"/>
  <c r="O44"/>
  <c r="P44"/>
  <c r="Q44"/>
  <c r="L45"/>
  <c r="M45"/>
  <c r="N45"/>
  <c r="O45"/>
  <c r="P45"/>
  <c r="Q45"/>
  <c r="L46"/>
  <c r="M46"/>
  <c r="N46"/>
  <c r="O46"/>
  <c r="P46"/>
  <c r="Q46"/>
  <c r="L47"/>
  <c r="M47"/>
  <c r="N47"/>
  <c r="O47"/>
  <c r="P47"/>
  <c r="Q47"/>
  <c r="L48"/>
  <c r="M48"/>
  <c r="N48"/>
  <c r="O48"/>
  <c r="P48"/>
  <c r="Q48"/>
  <c r="L49"/>
  <c r="M49"/>
  <c r="N49"/>
  <c r="O49"/>
  <c r="P49"/>
  <c r="Q49"/>
  <c r="L50"/>
  <c r="M50"/>
  <c r="N50"/>
  <c r="O50"/>
  <c r="P50"/>
  <c r="Q50"/>
  <c r="L51"/>
  <c r="M51"/>
  <c r="N51"/>
  <c r="O51"/>
  <c r="P51"/>
  <c r="Q51"/>
  <c r="L52"/>
  <c r="M52"/>
  <c r="N52"/>
  <c r="O52"/>
  <c r="P52"/>
  <c r="Q52"/>
  <c r="L53"/>
  <c r="M53"/>
  <c r="N53"/>
  <c r="O53"/>
  <c r="P53"/>
  <c r="Q53"/>
  <c r="L54"/>
  <c r="M54"/>
  <c r="N54"/>
  <c r="O54"/>
  <c r="P54"/>
  <c r="Q54"/>
  <c r="L55"/>
  <c r="M55"/>
  <c r="N55"/>
  <c r="O55"/>
  <c r="P55"/>
  <c r="Q55"/>
  <c r="L6"/>
  <c r="M6"/>
  <c r="N6"/>
  <c r="O6"/>
  <c r="P6"/>
  <c r="Q6"/>
  <c r="A16" i="14"/>
  <c r="A132" i="6"/>
  <c r="A73"/>
  <c r="A15"/>
  <c r="D20" i="1"/>
  <c r="D16"/>
  <c r="D18"/>
  <c r="A26"/>
  <c r="A1" i="5"/>
  <c r="A1" i="14"/>
  <c r="A1" i="6"/>
  <c r="A1" i="18"/>
  <c r="A1" i="17"/>
  <c r="A1" i="2"/>
  <c r="B58" i="5"/>
  <c r="B106" i="6"/>
  <c r="C106"/>
  <c r="D106"/>
  <c r="B107"/>
  <c r="C107"/>
  <c r="D107"/>
  <c r="B108"/>
  <c r="C108"/>
  <c r="D108"/>
  <c r="B109"/>
  <c r="C109"/>
  <c r="D109"/>
  <c r="B110"/>
  <c r="C110"/>
  <c r="D110"/>
  <c r="B111"/>
  <c r="C111"/>
  <c r="D111"/>
  <c r="B112"/>
  <c r="C112"/>
  <c r="D112"/>
  <c r="B113"/>
  <c r="C113"/>
  <c r="D113"/>
  <c r="B114"/>
  <c r="C114"/>
  <c r="D114"/>
  <c r="B115"/>
  <c r="C115"/>
  <c r="D115"/>
  <c r="B116"/>
  <c r="C116"/>
  <c r="D116"/>
  <c r="B117"/>
  <c r="C117"/>
  <c r="D117"/>
  <c r="B118"/>
  <c r="C118"/>
  <c r="D118"/>
  <c r="B119"/>
  <c r="C119"/>
  <c r="D119"/>
  <c r="B120"/>
  <c r="C120"/>
  <c r="D120"/>
  <c r="B121"/>
  <c r="C121"/>
  <c r="D121"/>
  <c r="B122"/>
  <c r="C122"/>
  <c r="D122"/>
  <c r="B123"/>
  <c r="C123"/>
  <c r="D123"/>
  <c r="B124"/>
  <c r="C124"/>
  <c r="D124"/>
  <c r="B125"/>
  <c r="C125"/>
  <c r="D125"/>
  <c r="B126"/>
  <c r="C126"/>
  <c r="D126"/>
  <c r="B127"/>
  <c r="C127"/>
  <c r="D127"/>
  <c r="B128"/>
  <c r="C128"/>
  <c r="D128"/>
  <c r="B129"/>
  <c r="C129"/>
  <c r="D129"/>
  <c r="C130"/>
  <c r="D130"/>
  <c r="D105"/>
  <c r="C105"/>
  <c r="B105"/>
  <c r="C102"/>
  <c r="C74"/>
  <c r="B81"/>
  <c r="C81"/>
  <c r="D81"/>
  <c r="B82"/>
  <c r="C82"/>
  <c r="D82"/>
  <c r="B83"/>
  <c r="C83"/>
  <c r="D83"/>
  <c r="B84"/>
  <c r="C84"/>
  <c r="D84"/>
  <c r="B85"/>
  <c r="C85"/>
  <c r="D85"/>
  <c r="B86"/>
  <c r="C86"/>
  <c r="D86"/>
  <c r="B87"/>
  <c r="C87"/>
  <c r="D87"/>
  <c r="B88"/>
  <c r="C88"/>
  <c r="D88"/>
  <c r="B89"/>
  <c r="C89"/>
  <c r="D89"/>
  <c r="B90"/>
  <c r="C90"/>
  <c r="D90"/>
  <c r="B91"/>
  <c r="C91"/>
  <c r="D91"/>
  <c r="B92"/>
  <c r="C92"/>
  <c r="D92"/>
  <c r="B93"/>
  <c r="C93"/>
  <c r="D93"/>
  <c r="B94"/>
  <c r="C94"/>
  <c r="D94"/>
  <c r="B95"/>
  <c r="C95"/>
  <c r="D95"/>
  <c r="B96"/>
  <c r="C96"/>
  <c r="D96"/>
  <c r="B97"/>
  <c r="C97"/>
  <c r="D97"/>
  <c r="B98"/>
  <c r="C98"/>
  <c r="D98"/>
  <c r="B99"/>
  <c r="C99"/>
  <c r="D99"/>
  <c r="B100"/>
  <c r="C100"/>
  <c r="D100"/>
  <c r="B101"/>
  <c r="C101"/>
  <c r="D101"/>
  <c r="D79"/>
  <c r="D80"/>
  <c r="D78"/>
  <c r="B79"/>
  <c r="C79"/>
  <c r="B80"/>
  <c r="C80"/>
  <c r="C78"/>
  <c r="B78"/>
  <c r="D21" i="1" l="1"/>
  <c r="I19" i="11"/>
  <c r="H19"/>
  <c r="G19"/>
  <c r="F19"/>
  <c r="D19"/>
  <c r="E19"/>
  <c r="C19"/>
  <c r="B19"/>
  <c r="E61" i="5"/>
  <c r="E62"/>
  <c r="E63"/>
  <c r="F63"/>
  <c r="E64"/>
  <c r="F64"/>
  <c r="E65"/>
  <c r="F65"/>
  <c r="E66"/>
  <c r="F66"/>
  <c r="E67"/>
  <c r="F67"/>
  <c r="E68"/>
  <c r="F68"/>
  <c r="E69"/>
  <c r="F69"/>
  <c r="C8" i="17"/>
  <c r="C61" i="5" s="1"/>
  <c r="C9" i="17"/>
  <c r="C62" i="5" s="1"/>
  <c r="C10" i="17"/>
  <c r="C63" i="5" s="1"/>
  <c r="C11" i="17"/>
  <c r="C64" i="5" s="1"/>
  <c r="C12" i="17"/>
  <c r="C65" i="5" s="1"/>
  <c r="C13" i="17"/>
  <c r="C66" i="5" s="1"/>
  <c r="C14" i="17"/>
  <c r="C67" i="5" s="1"/>
  <c r="C15" i="17"/>
  <c r="C68" i="5" s="1"/>
  <c r="C16" i="17"/>
  <c r="C69" i="5" s="1"/>
  <c r="C17" i="17"/>
  <c r="C70" i="5" s="1"/>
  <c r="E70"/>
  <c r="F70"/>
  <c r="C18" i="17"/>
  <c r="C71" i="5" s="1"/>
  <c r="E71"/>
  <c r="F71"/>
  <c r="C19" i="17"/>
  <c r="C72" i="5" s="1"/>
  <c r="E72"/>
  <c r="F72"/>
  <c r="C20" i="17"/>
  <c r="C73" i="5" s="1"/>
  <c r="E73"/>
  <c r="F73"/>
  <c r="C21" i="17"/>
  <c r="C74" i="5" s="1"/>
  <c r="E74"/>
  <c r="F74"/>
  <c r="C22" i="17"/>
  <c r="C75" i="5" s="1"/>
  <c r="F75"/>
  <c r="C23" i="17"/>
  <c r="C76" i="5" s="1"/>
  <c r="E76"/>
  <c r="F76"/>
  <c r="C24" i="17"/>
  <c r="C77" i="5" s="1"/>
  <c r="E77"/>
  <c r="F77"/>
  <c r="C25" i="17"/>
  <c r="C78" i="5" s="1"/>
  <c r="E78"/>
  <c r="F78"/>
  <c r="C26" i="17"/>
  <c r="C79" i="5" s="1"/>
  <c r="E79"/>
  <c r="F79"/>
  <c r="C27" i="17"/>
  <c r="C80" i="5" s="1"/>
  <c r="E80"/>
  <c r="F80"/>
  <c r="C28" i="17"/>
  <c r="C81" i="5" s="1"/>
  <c r="E81"/>
  <c r="F81"/>
  <c r="C29" i="17"/>
  <c r="C82" i="5" s="1"/>
  <c r="E82"/>
  <c r="F82"/>
  <c r="C30" i="17"/>
  <c r="C83" i="5" s="1"/>
  <c r="E83"/>
  <c r="F83"/>
  <c r="C31" i="17"/>
  <c r="C84" i="5" s="1"/>
  <c r="E84"/>
  <c r="F84"/>
  <c r="C32" i="17"/>
  <c r="C85" i="5" s="1"/>
  <c r="E85"/>
  <c r="F85"/>
  <c r="C33" i="17"/>
  <c r="C86" i="5" s="1"/>
  <c r="E86"/>
  <c r="F86"/>
  <c r="C34" i="17"/>
  <c r="C87" i="5" s="1"/>
  <c r="F87"/>
  <c r="C35" i="17"/>
  <c r="C88" i="5" s="1"/>
  <c r="E88"/>
  <c r="F88"/>
  <c r="C36" i="17"/>
  <c r="C89" i="5" s="1"/>
  <c r="E89"/>
  <c r="F89"/>
  <c r="C37" i="17"/>
  <c r="C90" i="5" s="1"/>
  <c r="E90"/>
  <c r="F90"/>
  <c r="C38" i="17"/>
  <c r="C91" i="5" s="1"/>
  <c r="E91"/>
  <c r="F91"/>
  <c r="C39" i="17"/>
  <c r="C92" i="5" s="1"/>
  <c r="E92"/>
  <c r="F92"/>
  <c r="C40" i="17"/>
  <c r="C93" i="5" s="1"/>
  <c r="E93"/>
  <c r="F93"/>
  <c r="C41" i="17"/>
  <c r="C94" i="5" s="1"/>
  <c r="E94"/>
  <c r="F94"/>
  <c r="C42" i="17"/>
  <c r="C95" i="5" s="1"/>
  <c r="E95"/>
  <c r="F95"/>
  <c r="C43" i="17"/>
  <c r="C96" i="5" s="1"/>
  <c r="E96"/>
  <c r="F96"/>
  <c r="C44" i="17"/>
  <c r="C97" i="5" s="1"/>
  <c r="E97"/>
  <c r="F97"/>
  <c r="C45" i="17"/>
  <c r="C98" i="5" s="1"/>
  <c r="E98"/>
  <c r="F98"/>
  <c r="C46" i="17"/>
  <c r="C99" i="5" s="1"/>
  <c r="E99"/>
  <c r="F99"/>
  <c r="C47" i="17"/>
  <c r="C100" i="5" s="1"/>
  <c r="E100"/>
  <c r="F100"/>
  <c r="C48" i="17"/>
  <c r="C101" i="5" s="1"/>
  <c r="E101"/>
  <c r="F101"/>
  <c r="C49" i="17"/>
  <c r="C102" i="5" s="1"/>
  <c r="E102"/>
  <c r="F102"/>
  <c r="C50" i="17"/>
  <c r="C103" i="5" s="1"/>
  <c r="E103"/>
  <c r="F103"/>
  <c r="C51" i="17"/>
  <c r="C104" i="5" s="1"/>
  <c r="E104"/>
  <c r="F104"/>
  <c r="C52" i="17"/>
  <c r="C105" i="5" s="1"/>
  <c r="E105"/>
  <c r="F105"/>
  <c r="C53" i="17"/>
  <c r="C106" i="5" s="1"/>
  <c r="E106"/>
  <c r="F106"/>
  <c r="C54" i="17"/>
  <c r="C107" i="5" s="1"/>
  <c r="E107"/>
  <c r="F107"/>
  <c r="C55" i="17"/>
  <c r="C108" i="5" s="1"/>
  <c r="E108"/>
  <c r="F108"/>
  <c r="C56" i="17"/>
  <c r="C109" i="5" s="1"/>
  <c r="E109"/>
  <c r="F109"/>
  <c r="C57" i="17"/>
  <c r="C110" i="5" s="1"/>
  <c r="E110"/>
  <c r="F110"/>
  <c r="H62"/>
  <c r="I62"/>
  <c r="J62"/>
  <c r="K62"/>
  <c r="R62"/>
  <c r="S62"/>
  <c r="T62"/>
  <c r="U62"/>
  <c r="V62"/>
  <c r="W62"/>
  <c r="X62"/>
  <c r="Y62"/>
  <c r="H63"/>
  <c r="I63"/>
  <c r="J63"/>
  <c r="K63"/>
  <c r="R63"/>
  <c r="S63"/>
  <c r="T63"/>
  <c r="U63"/>
  <c r="V63"/>
  <c r="W63"/>
  <c r="X63"/>
  <c r="Y63"/>
  <c r="H64"/>
  <c r="I64"/>
  <c r="J64"/>
  <c r="K64"/>
  <c r="R64"/>
  <c r="S64"/>
  <c r="T64"/>
  <c r="U64"/>
  <c r="V64"/>
  <c r="W64"/>
  <c r="X64"/>
  <c r="Y64"/>
  <c r="H65"/>
  <c r="I65"/>
  <c r="J65"/>
  <c r="K65"/>
  <c r="R65"/>
  <c r="S65"/>
  <c r="T65"/>
  <c r="U65"/>
  <c r="V65"/>
  <c r="W65"/>
  <c r="X65"/>
  <c r="Y65"/>
  <c r="H66"/>
  <c r="I66"/>
  <c r="J66"/>
  <c r="K66"/>
  <c r="R66"/>
  <c r="S66"/>
  <c r="T66"/>
  <c r="U66"/>
  <c r="V66"/>
  <c r="W66"/>
  <c r="X66"/>
  <c r="Y66"/>
  <c r="H67"/>
  <c r="I67"/>
  <c r="J67"/>
  <c r="K67"/>
  <c r="R67"/>
  <c r="S67"/>
  <c r="T67"/>
  <c r="U67"/>
  <c r="V67"/>
  <c r="W67"/>
  <c r="X67"/>
  <c r="Y67"/>
  <c r="H68"/>
  <c r="I68"/>
  <c r="J68"/>
  <c r="K68"/>
  <c r="R68"/>
  <c r="S68"/>
  <c r="T68"/>
  <c r="U68"/>
  <c r="V68"/>
  <c r="W68"/>
  <c r="X68"/>
  <c r="Y68"/>
  <c r="H69"/>
  <c r="I69"/>
  <c r="J69"/>
  <c r="K69"/>
  <c r="R69"/>
  <c r="S69"/>
  <c r="T69"/>
  <c r="U69"/>
  <c r="V69"/>
  <c r="W69"/>
  <c r="X69"/>
  <c r="Y69"/>
  <c r="H70"/>
  <c r="I70"/>
  <c r="J70"/>
  <c r="K70"/>
  <c r="R70"/>
  <c r="S70"/>
  <c r="T70"/>
  <c r="U70"/>
  <c r="V70"/>
  <c r="W70"/>
  <c r="X70"/>
  <c r="Y70"/>
  <c r="H71"/>
  <c r="I71"/>
  <c r="J71"/>
  <c r="K71"/>
  <c r="R71"/>
  <c r="S71"/>
  <c r="T71"/>
  <c r="U71"/>
  <c r="V71"/>
  <c r="W71"/>
  <c r="X71"/>
  <c r="Y71"/>
  <c r="H72"/>
  <c r="I72"/>
  <c r="J72"/>
  <c r="K72"/>
  <c r="R72"/>
  <c r="S72"/>
  <c r="T72"/>
  <c r="U72"/>
  <c r="V72"/>
  <c r="W72"/>
  <c r="X72"/>
  <c r="Y72"/>
  <c r="H73"/>
  <c r="I73"/>
  <c r="J73"/>
  <c r="K73"/>
  <c r="R73"/>
  <c r="S73"/>
  <c r="T73"/>
  <c r="U73"/>
  <c r="V73"/>
  <c r="W73"/>
  <c r="X73"/>
  <c r="Y73"/>
  <c r="H74"/>
  <c r="I74"/>
  <c r="J74"/>
  <c r="K74"/>
  <c r="R74"/>
  <c r="S74"/>
  <c r="T74"/>
  <c r="U74"/>
  <c r="V74"/>
  <c r="W74"/>
  <c r="X74"/>
  <c r="Y74"/>
  <c r="H75"/>
  <c r="I75"/>
  <c r="J75"/>
  <c r="K75"/>
  <c r="R75"/>
  <c r="S75"/>
  <c r="T75"/>
  <c r="U75"/>
  <c r="V75"/>
  <c r="W75"/>
  <c r="X75"/>
  <c r="Y75"/>
  <c r="H76"/>
  <c r="I76"/>
  <c r="J76"/>
  <c r="K76"/>
  <c r="R76"/>
  <c r="S76"/>
  <c r="T76"/>
  <c r="U76"/>
  <c r="V76"/>
  <c r="W76"/>
  <c r="X76"/>
  <c r="Y76"/>
  <c r="H77"/>
  <c r="I77"/>
  <c r="J77"/>
  <c r="K77"/>
  <c r="R77"/>
  <c r="S77"/>
  <c r="T77"/>
  <c r="U77"/>
  <c r="V77"/>
  <c r="W77"/>
  <c r="X77"/>
  <c r="Y77"/>
  <c r="H78"/>
  <c r="I78"/>
  <c r="J78"/>
  <c r="K78"/>
  <c r="R78"/>
  <c r="S78"/>
  <c r="T78"/>
  <c r="U78"/>
  <c r="V78"/>
  <c r="W78"/>
  <c r="X78"/>
  <c r="Y78"/>
  <c r="H79"/>
  <c r="I79"/>
  <c r="J79"/>
  <c r="K79"/>
  <c r="R79"/>
  <c r="S79"/>
  <c r="T79"/>
  <c r="U79"/>
  <c r="V79"/>
  <c r="W79"/>
  <c r="X79"/>
  <c r="Y79"/>
  <c r="H80"/>
  <c r="I80"/>
  <c r="J80"/>
  <c r="K80"/>
  <c r="R80"/>
  <c r="S80"/>
  <c r="T80"/>
  <c r="U80"/>
  <c r="V80"/>
  <c r="W80"/>
  <c r="X80"/>
  <c r="Y80"/>
  <c r="H81"/>
  <c r="I81"/>
  <c r="J81"/>
  <c r="K81"/>
  <c r="R81"/>
  <c r="S81"/>
  <c r="T81"/>
  <c r="U81"/>
  <c r="V81"/>
  <c r="W81"/>
  <c r="X81"/>
  <c r="Y81"/>
  <c r="H82"/>
  <c r="I82"/>
  <c r="J82"/>
  <c r="K82"/>
  <c r="R82"/>
  <c r="S82"/>
  <c r="T82"/>
  <c r="U82"/>
  <c r="V82"/>
  <c r="W82"/>
  <c r="X82"/>
  <c r="Y82"/>
  <c r="H83"/>
  <c r="I83"/>
  <c r="J83"/>
  <c r="K83"/>
  <c r="R83"/>
  <c r="S83"/>
  <c r="T83"/>
  <c r="U83"/>
  <c r="V83"/>
  <c r="W83"/>
  <c r="X83"/>
  <c r="Y83"/>
  <c r="H84"/>
  <c r="I84"/>
  <c r="J84"/>
  <c r="K84"/>
  <c r="R84"/>
  <c r="S84"/>
  <c r="T84"/>
  <c r="U84"/>
  <c r="V84"/>
  <c r="W84"/>
  <c r="X84"/>
  <c r="Y84"/>
  <c r="H85"/>
  <c r="I85"/>
  <c r="J85"/>
  <c r="K85"/>
  <c r="R85"/>
  <c r="S85"/>
  <c r="T85"/>
  <c r="U85"/>
  <c r="V85"/>
  <c r="W85"/>
  <c r="X85"/>
  <c r="Y85"/>
  <c r="H86"/>
  <c r="I86"/>
  <c r="J86"/>
  <c r="K86"/>
  <c r="R86"/>
  <c r="S86"/>
  <c r="T86"/>
  <c r="U86"/>
  <c r="V86"/>
  <c r="W86"/>
  <c r="X86"/>
  <c r="Y86"/>
  <c r="H87"/>
  <c r="I87"/>
  <c r="J87"/>
  <c r="K87"/>
  <c r="R87"/>
  <c r="S87"/>
  <c r="T87"/>
  <c r="U87"/>
  <c r="V87"/>
  <c r="W87"/>
  <c r="X87"/>
  <c r="Y87"/>
  <c r="H88"/>
  <c r="I88"/>
  <c r="J88"/>
  <c r="K88"/>
  <c r="R88"/>
  <c r="S88"/>
  <c r="T88"/>
  <c r="U88"/>
  <c r="V88"/>
  <c r="W88"/>
  <c r="X88"/>
  <c r="Y88"/>
  <c r="H89"/>
  <c r="I89"/>
  <c r="J89"/>
  <c r="K89"/>
  <c r="R89"/>
  <c r="S89"/>
  <c r="T89"/>
  <c r="U89"/>
  <c r="V89"/>
  <c r="W89"/>
  <c r="X89"/>
  <c r="Y89"/>
  <c r="H90"/>
  <c r="I90"/>
  <c r="J90"/>
  <c r="K90"/>
  <c r="R90"/>
  <c r="S90"/>
  <c r="T90"/>
  <c r="U90"/>
  <c r="V90"/>
  <c r="W90"/>
  <c r="X90"/>
  <c r="Y90"/>
  <c r="H91"/>
  <c r="I91"/>
  <c r="J91"/>
  <c r="K91"/>
  <c r="R91"/>
  <c r="S91"/>
  <c r="T91"/>
  <c r="U91"/>
  <c r="V91"/>
  <c r="W91"/>
  <c r="X91"/>
  <c r="Y91"/>
  <c r="H92"/>
  <c r="I92"/>
  <c r="J92"/>
  <c r="K92"/>
  <c r="R92"/>
  <c r="S92"/>
  <c r="T92"/>
  <c r="U92"/>
  <c r="V92"/>
  <c r="W92"/>
  <c r="X92"/>
  <c r="Y92"/>
  <c r="H93"/>
  <c r="I93"/>
  <c r="J93"/>
  <c r="K93"/>
  <c r="R93"/>
  <c r="S93"/>
  <c r="T93"/>
  <c r="U93"/>
  <c r="V93"/>
  <c r="W93"/>
  <c r="X93"/>
  <c r="Y93"/>
  <c r="H94"/>
  <c r="I94"/>
  <c r="J94"/>
  <c r="K94"/>
  <c r="R94"/>
  <c r="S94"/>
  <c r="T94"/>
  <c r="U94"/>
  <c r="V94"/>
  <c r="W94"/>
  <c r="X94"/>
  <c r="Y94"/>
  <c r="H95"/>
  <c r="I95"/>
  <c r="J95"/>
  <c r="K95"/>
  <c r="R95"/>
  <c r="S95"/>
  <c r="T95"/>
  <c r="U95"/>
  <c r="V95"/>
  <c r="W95"/>
  <c r="X95"/>
  <c r="Y95"/>
  <c r="H96"/>
  <c r="I96"/>
  <c r="J96"/>
  <c r="K96"/>
  <c r="R96"/>
  <c r="S96"/>
  <c r="T96"/>
  <c r="U96"/>
  <c r="V96"/>
  <c r="W96"/>
  <c r="X96"/>
  <c r="Y96"/>
  <c r="H97"/>
  <c r="I97"/>
  <c r="J97"/>
  <c r="K97"/>
  <c r="R97"/>
  <c r="S97"/>
  <c r="T97"/>
  <c r="U97"/>
  <c r="V97"/>
  <c r="W97"/>
  <c r="X97"/>
  <c r="Y97"/>
  <c r="H98"/>
  <c r="I98"/>
  <c r="J98"/>
  <c r="K98"/>
  <c r="R98"/>
  <c r="S98"/>
  <c r="T98"/>
  <c r="U98"/>
  <c r="V98"/>
  <c r="W98"/>
  <c r="X98"/>
  <c r="Y98"/>
  <c r="H99"/>
  <c r="I99"/>
  <c r="J99"/>
  <c r="K99"/>
  <c r="R99"/>
  <c r="S99"/>
  <c r="T99"/>
  <c r="U99"/>
  <c r="V99"/>
  <c r="W99"/>
  <c r="X99"/>
  <c r="Y99"/>
  <c r="H100"/>
  <c r="I100"/>
  <c r="J100"/>
  <c r="K100"/>
  <c r="R100"/>
  <c r="S100"/>
  <c r="T100"/>
  <c r="U100"/>
  <c r="V100"/>
  <c r="W100"/>
  <c r="X100"/>
  <c r="Y100"/>
  <c r="H101"/>
  <c r="I101"/>
  <c r="J101"/>
  <c r="K101"/>
  <c r="R101"/>
  <c r="S101"/>
  <c r="T101"/>
  <c r="U101"/>
  <c r="V101"/>
  <c r="W101"/>
  <c r="X101"/>
  <c r="Y101"/>
  <c r="H102"/>
  <c r="I102"/>
  <c r="J102"/>
  <c r="K102"/>
  <c r="R102"/>
  <c r="S102"/>
  <c r="T102"/>
  <c r="U102"/>
  <c r="V102"/>
  <c r="W102"/>
  <c r="X102"/>
  <c r="Y102"/>
  <c r="H103"/>
  <c r="I103"/>
  <c r="J103"/>
  <c r="K103"/>
  <c r="R103"/>
  <c r="S103"/>
  <c r="T103"/>
  <c r="U103"/>
  <c r="V103"/>
  <c r="W103"/>
  <c r="X103"/>
  <c r="Y103"/>
  <c r="H104"/>
  <c r="I104"/>
  <c r="J104"/>
  <c r="K104"/>
  <c r="R104"/>
  <c r="S104"/>
  <c r="T104"/>
  <c r="U104"/>
  <c r="V104"/>
  <c r="W104"/>
  <c r="X104"/>
  <c r="Y104"/>
  <c r="H105"/>
  <c r="I105"/>
  <c r="J105"/>
  <c r="K105"/>
  <c r="R105"/>
  <c r="S105"/>
  <c r="T105"/>
  <c r="U105"/>
  <c r="V105"/>
  <c r="W105"/>
  <c r="X105"/>
  <c r="Y105"/>
  <c r="H106"/>
  <c r="I106"/>
  <c r="J106"/>
  <c r="K106"/>
  <c r="R106"/>
  <c r="S106"/>
  <c r="T106"/>
  <c r="U106"/>
  <c r="V106"/>
  <c r="W106"/>
  <c r="X106"/>
  <c r="Y106"/>
  <c r="H107"/>
  <c r="I107"/>
  <c r="J107"/>
  <c r="K107"/>
  <c r="R107"/>
  <c r="S107"/>
  <c r="T107"/>
  <c r="U107"/>
  <c r="V107"/>
  <c r="W107"/>
  <c r="X107"/>
  <c r="Y107"/>
  <c r="H108"/>
  <c r="I108"/>
  <c r="J108"/>
  <c r="K108"/>
  <c r="R108"/>
  <c r="S108"/>
  <c r="T108"/>
  <c r="U108"/>
  <c r="V108"/>
  <c r="W108"/>
  <c r="X108"/>
  <c r="Y108"/>
  <c r="H109"/>
  <c r="I109"/>
  <c r="J109"/>
  <c r="K109"/>
  <c r="R109"/>
  <c r="S109"/>
  <c r="T109"/>
  <c r="U109"/>
  <c r="V109"/>
  <c r="W109"/>
  <c r="X109"/>
  <c r="Y109"/>
  <c r="H110"/>
  <c r="I110"/>
  <c r="J110"/>
  <c r="K110"/>
  <c r="R110"/>
  <c r="S110"/>
  <c r="T110"/>
  <c r="U110"/>
  <c r="V110"/>
  <c r="W110"/>
  <c r="X110"/>
  <c r="Y110"/>
  <c r="I61"/>
  <c r="J61"/>
  <c r="K61"/>
  <c r="R61"/>
  <c r="S61"/>
  <c r="T61"/>
  <c r="U61"/>
  <c r="V61"/>
  <c r="W61"/>
  <c r="X61"/>
  <c r="Y61"/>
  <c r="H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61"/>
  <c r="E75"/>
  <c r="E87"/>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61"/>
  <c r="C8" i="2"/>
  <c r="C6" i="5" s="1"/>
  <c r="V6"/>
  <c r="C9" i="2"/>
  <c r="C7" i="5" s="1"/>
  <c r="V7"/>
  <c r="C10" i="2"/>
  <c r="C8" i="5" s="1"/>
  <c r="V8"/>
  <c r="C11" i="2"/>
  <c r="C9" i="5" s="1"/>
  <c r="V9"/>
  <c r="C12" i="2"/>
  <c r="C10" i="5" s="1"/>
  <c r="V10"/>
  <c r="C13" i="2"/>
  <c r="C11" i="5" s="1"/>
  <c r="V11"/>
  <c r="C14" i="2"/>
  <c r="C12" i="5" s="1"/>
  <c r="V12"/>
  <c r="C15" i="2"/>
  <c r="C13" i="5" s="1"/>
  <c r="V13"/>
  <c r="C16" i="2"/>
  <c r="C14" i="5" s="1"/>
  <c r="V14"/>
  <c r="C17" i="2"/>
  <c r="C15" i="5" s="1"/>
  <c r="V15"/>
  <c r="C18" i="2"/>
  <c r="C16" i="5" s="1"/>
  <c r="V16"/>
  <c r="C19" i="2"/>
  <c r="C17" i="5" s="1"/>
  <c r="V17"/>
  <c r="C20" i="2"/>
  <c r="C18" i="5" s="1"/>
  <c r="V18"/>
  <c r="C21" i="2"/>
  <c r="C19" i="5" s="1"/>
  <c r="V19"/>
  <c r="C22" i="2"/>
  <c r="C20" i="5" s="1"/>
  <c r="V20"/>
  <c r="C23" i="2"/>
  <c r="C21" i="5" s="1"/>
  <c r="V21"/>
  <c r="C24" i="2"/>
  <c r="C22" i="5" s="1"/>
  <c r="V22"/>
  <c r="C25" i="2"/>
  <c r="C23" i="5" s="1"/>
  <c r="V23"/>
  <c r="C26" i="2"/>
  <c r="C24" i="5" s="1"/>
  <c r="V24"/>
  <c r="C27" i="2"/>
  <c r="C25" i="5" s="1"/>
  <c r="V25"/>
  <c r="C28" i="2"/>
  <c r="C26" i="5" s="1"/>
  <c r="V26"/>
  <c r="C29" i="2"/>
  <c r="C27" i="5" s="1"/>
  <c r="V27"/>
  <c r="C30" i="2"/>
  <c r="C28" i="5" s="1"/>
  <c r="V28"/>
  <c r="C31" i="2"/>
  <c r="C29" i="5" s="1"/>
  <c r="V29"/>
  <c r="C32" i="2"/>
  <c r="C30" i="5" s="1"/>
  <c r="V30"/>
  <c r="C33" i="2"/>
  <c r="C31" i="5" s="1"/>
  <c r="V31"/>
  <c r="C34" i="2"/>
  <c r="C32" i="5" s="1"/>
  <c r="V32"/>
  <c r="C35" i="2"/>
  <c r="C33" i="5" s="1"/>
  <c r="V33"/>
  <c r="C36" i="2"/>
  <c r="C34" i="5" s="1"/>
  <c r="V34"/>
  <c r="C37" i="2"/>
  <c r="C35" i="5" s="1"/>
  <c r="V35"/>
  <c r="C38" i="2"/>
  <c r="C36" i="5" s="1"/>
  <c r="V36"/>
  <c r="C39" i="2"/>
  <c r="C37" i="5" s="1"/>
  <c r="V37"/>
  <c r="C40" i="2"/>
  <c r="C38" i="5" s="1"/>
  <c r="V38"/>
  <c r="C41" i="2"/>
  <c r="C39" i="5" s="1"/>
  <c r="V39"/>
  <c r="C42" i="2"/>
  <c r="C40" i="5" s="1"/>
  <c r="V40"/>
  <c r="C43" i="2"/>
  <c r="C41" i="5" s="1"/>
  <c r="V41"/>
  <c r="C44" i="2"/>
  <c r="C42" i="5" s="1"/>
  <c r="V42"/>
  <c r="C45" i="2"/>
  <c r="C43" i="5" s="1"/>
  <c r="V43"/>
  <c r="C46" i="2"/>
  <c r="C44" i="5" s="1"/>
  <c r="V44"/>
  <c r="C47" i="2"/>
  <c r="C45" i="5" s="1"/>
  <c r="V45"/>
  <c r="C48" i="2"/>
  <c r="C46" i="5" s="1"/>
  <c r="V46"/>
  <c r="C49" i="2"/>
  <c r="C47" i="5" s="1"/>
  <c r="V47"/>
  <c r="C50" i="2"/>
  <c r="C48" i="5" s="1"/>
  <c r="V48"/>
  <c r="C51" i="2"/>
  <c r="C49" i="5" s="1"/>
  <c r="V49"/>
  <c r="C52" i="2"/>
  <c r="C50" i="5" s="1"/>
  <c r="V50"/>
  <c r="C53" i="2"/>
  <c r="C51" i="5" s="1"/>
  <c r="V51"/>
  <c r="C54" i="2"/>
  <c r="C52" i="5" s="1"/>
  <c r="V52"/>
  <c r="C55" i="2"/>
  <c r="C53" i="5" s="1"/>
  <c r="V53"/>
  <c r="C56" i="2"/>
  <c r="C54" i="5" s="1"/>
  <c r="V54"/>
  <c r="C57" i="2"/>
  <c r="C55" i="5" s="1"/>
  <c r="V55"/>
  <c r="D7"/>
  <c r="G7"/>
  <c r="H7"/>
  <c r="I7"/>
  <c r="J7"/>
  <c r="K7"/>
  <c r="S7"/>
  <c r="T7"/>
  <c r="U7"/>
  <c r="W7"/>
  <c r="X7"/>
  <c r="Y7"/>
  <c r="D8"/>
  <c r="G8"/>
  <c r="H8"/>
  <c r="I8"/>
  <c r="J8"/>
  <c r="K8"/>
  <c r="S8"/>
  <c r="T8"/>
  <c r="U8"/>
  <c r="W8"/>
  <c r="X8"/>
  <c r="Y8"/>
  <c r="D9"/>
  <c r="G9"/>
  <c r="H9"/>
  <c r="I9"/>
  <c r="J9"/>
  <c r="K9"/>
  <c r="S9"/>
  <c r="T9"/>
  <c r="U9"/>
  <c r="W9"/>
  <c r="X9"/>
  <c r="Y9"/>
  <c r="D10"/>
  <c r="G10"/>
  <c r="H10"/>
  <c r="I10"/>
  <c r="J10"/>
  <c r="K10"/>
  <c r="S10"/>
  <c r="T10"/>
  <c r="U10"/>
  <c r="W10"/>
  <c r="X10"/>
  <c r="Y10"/>
  <c r="D11"/>
  <c r="G11"/>
  <c r="H11"/>
  <c r="I11"/>
  <c r="J11"/>
  <c r="K11"/>
  <c r="S11"/>
  <c r="T11"/>
  <c r="U11"/>
  <c r="W11"/>
  <c r="X11"/>
  <c r="Y11"/>
  <c r="D12"/>
  <c r="G12"/>
  <c r="H12"/>
  <c r="I12"/>
  <c r="J12"/>
  <c r="K12"/>
  <c r="S12"/>
  <c r="T12"/>
  <c r="U12"/>
  <c r="W12"/>
  <c r="X12"/>
  <c r="Y12"/>
  <c r="D13"/>
  <c r="G13"/>
  <c r="H13"/>
  <c r="I13"/>
  <c r="J13"/>
  <c r="K13"/>
  <c r="S13"/>
  <c r="T13"/>
  <c r="U13"/>
  <c r="W13"/>
  <c r="X13"/>
  <c r="Y13"/>
  <c r="D14"/>
  <c r="G14"/>
  <c r="H14"/>
  <c r="I14"/>
  <c r="J14"/>
  <c r="K14"/>
  <c r="S14"/>
  <c r="T14"/>
  <c r="U14"/>
  <c r="W14"/>
  <c r="X14"/>
  <c r="Y14"/>
  <c r="D15"/>
  <c r="G15"/>
  <c r="H15"/>
  <c r="I15"/>
  <c r="J15"/>
  <c r="K15"/>
  <c r="S15"/>
  <c r="T15"/>
  <c r="U15"/>
  <c r="W15"/>
  <c r="X15"/>
  <c r="Y15"/>
  <c r="D16"/>
  <c r="G16"/>
  <c r="H16"/>
  <c r="I16"/>
  <c r="J16"/>
  <c r="K16"/>
  <c r="S16"/>
  <c r="T16"/>
  <c r="U16"/>
  <c r="W16"/>
  <c r="X16"/>
  <c r="Y16"/>
  <c r="D17"/>
  <c r="G17"/>
  <c r="H17"/>
  <c r="I17"/>
  <c r="J17"/>
  <c r="K17"/>
  <c r="S17"/>
  <c r="T17"/>
  <c r="U17"/>
  <c r="W17"/>
  <c r="X17"/>
  <c r="Y17"/>
  <c r="D18"/>
  <c r="G18"/>
  <c r="H18"/>
  <c r="I18"/>
  <c r="J18"/>
  <c r="K18"/>
  <c r="S18"/>
  <c r="T18"/>
  <c r="U18"/>
  <c r="W18"/>
  <c r="X18"/>
  <c r="Y18"/>
  <c r="D19"/>
  <c r="G19"/>
  <c r="H19"/>
  <c r="I19"/>
  <c r="J19"/>
  <c r="K19"/>
  <c r="S19"/>
  <c r="T19"/>
  <c r="U19"/>
  <c r="W19"/>
  <c r="X19"/>
  <c r="Y19"/>
  <c r="D20"/>
  <c r="G20"/>
  <c r="H20"/>
  <c r="I20"/>
  <c r="J20"/>
  <c r="K20"/>
  <c r="S20"/>
  <c r="T20"/>
  <c r="U20"/>
  <c r="W20"/>
  <c r="X20"/>
  <c r="Y20"/>
  <c r="D21"/>
  <c r="G21"/>
  <c r="H21"/>
  <c r="I21"/>
  <c r="J21"/>
  <c r="K21"/>
  <c r="S21"/>
  <c r="T21"/>
  <c r="U21"/>
  <c r="W21"/>
  <c r="X21"/>
  <c r="Y21"/>
  <c r="D22"/>
  <c r="G22"/>
  <c r="H22"/>
  <c r="I22"/>
  <c r="J22"/>
  <c r="K22"/>
  <c r="S22"/>
  <c r="T22"/>
  <c r="U22"/>
  <c r="W22"/>
  <c r="X22"/>
  <c r="Y22"/>
  <c r="D23"/>
  <c r="G23"/>
  <c r="H23"/>
  <c r="I23"/>
  <c r="J23"/>
  <c r="K23"/>
  <c r="S23"/>
  <c r="T23"/>
  <c r="U23"/>
  <c r="W23"/>
  <c r="X23"/>
  <c r="Y23"/>
  <c r="D24"/>
  <c r="G24"/>
  <c r="H24"/>
  <c r="I24"/>
  <c r="J24"/>
  <c r="K24"/>
  <c r="S24"/>
  <c r="T24"/>
  <c r="U24"/>
  <c r="W24"/>
  <c r="X24"/>
  <c r="Y24"/>
  <c r="D25"/>
  <c r="G25"/>
  <c r="H25"/>
  <c r="I25"/>
  <c r="J25"/>
  <c r="K25"/>
  <c r="S25"/>
  <c r="T25"/>
  <c r="U25"/>
  <c r="W25"/>
  <c r="X25"/>
  <c r="Y25"/>
  <c r="D26"/>
  <c r="G26"/>
  <c r="H26"/>
  <c r="I26"/>
  <c r="J26"/>
  <c r="K26"/>
  <c r="S26"/>
  <c r="T26"/>
  <c r="U26"/>
  <c r="W26"/>
  <c r="X26"/>
  <c r="Y26"/>
  <c r="D27"/>
  <c r="G27"/>
  <c r="H27"/>
  <c r="I27"/>
  <c r="J27"/>
  <c r="K27"/>
  <c r="S27"/>
  <c r="T27"/>
  <c r="U27"/>
  <c r="W27"/>
  <c r="X27"/>
  <c r="Y27"/>
  <c r="D28"/>
  <c r="G28"/>
  <c r="H28"/>
  <c r="I28"/>
  <c r="J28"/>
  <c r="K28"/>
  <c r="S28"/>
  <c r="T28"/>
  <c r="U28"/>
  <c r="W28"/>
  <c r="X28"/>
  <c r="Y28"/>
  <c r="D29"/>
  <c r="G29"/>
  <c r="H29"/>
  <c r="I29"/>
  <c r="J29"/>
  <c r="K29"/>
  <c r="S29"/>
  <c r="T29"/>
  <c r="U29"/>
  <c r="W29"/>
  <c r="X29"/>
  <c r="Y29"/>
  <c r="D30"/>
  <c r="G30"/>
  <c r="H30"/>
  <c r="I30"/>
  <c r="J30"/>
  <c r="K30"/>
  <c r="S30"/>
  <c r="T30"/>
  <c r="U30"/>
  <c r="W30"/>
  <c r="X30"/>
  <c r="Y30"/>
  <c r="D31"/>
  <c r="G31"/>
  <c r="H31"/>
  <c r="I31"/>
  <c r="J31"/>
  <c r="K31"/>
  <c r="S31"/>
  <c r="T31"/>
  <c r="U31"/>
  <c r="W31"/>
  <c r="X31"/>
  <c r="Y31"/>
  <c r="D32"/>
  <c r="G32"/>
  <c r="H32"/>
  <c r="I32"/>
  <c r="J32"/>
  <c r="K32"/>
  <c r="S32"/>
  <c r="T32"/>
  <c r="U32"/>
  <c r="W32"/>
  <c r="X32"/>
  <c r="Y32"/>
  <c r="D33"/>
  <c r="G33"/>
  <c r="H33"/>
  <c r="I33"/>
  <c r="J33"/>
  <c r="K33"/>
  <c r="S33"/>
  <c r="T33"/>
  <c r="U33"/>
  <c r="W33"/>
  <c r="X33"/>
  <c r="Y33"/>
  <c r="D34"/>
  <c r="G34"/>
  <c r="H34"/>
  <c r="I34"/>
  <c r="J34"/>
  <c r="K34"/>
  <c r="S34"/>
  <c r="T34"/>
  <c r="U34"/>
  <c r="W34"/>
  <c r="X34"/>
  <c r="Y34"/>
  <c r="D35"/>
  <c r="G35"/>
  <c r="H35"/>
  <c r="I35"/>
  <c r="J35"/>
  <c r="K35"/>
  <c r="S35"/>
  <c r="T35"/>
  <c r="U35"/>
  <c r="W35"/>
  <c r="X35"/>
  <c r="Y35"/>
  <c r="D36"/>
  <c r="G36"/>
  <c r="H36"/>
  <c r="I36"/>
  <c r="J36"/>
  <c r="K36"/>
  <c r="S36"/>
  <c r="T36"/>
  <c r="U36"/>
  <c r="W36"/>
  <c r="X36"/>
  <c r="Y36"/>
  <c r="D37"/>
  <c r="G37"/>
  <c r="H37"/>
  <c r="I37"/>
  <c r="J37"/>
  <c r="K37"/>
  <c r="S37"/>
  <c r="T37"/>
  <c r="U37"/>
  <c r="W37"/>
  <c r="X37"/>
  <c r="Y37"/>
  <c r="D38"/>
  <c r="G38"/>
  <c r="H38"/>
  <c r="I38"/>
  <c r="J38"/>
  <c r="K38"/>
  <c r="S38"/>
  <c r="T38"/>
  <c r="U38"/>
  <c r="W38"/>
  <c r="X38"/>
  <c r="Y38"/>
  <c r="D39"/>
  <c r="G39"/>
  <c r="H39"/>
  <c r="I39"/>
  <c r="J39"/>
  <c r="K39"/>
  <c r="S39"/>
  <c r="T39"/>
  <c r="U39"/>
  <c r="W39"/>
  <c r="X39"/>
  <c r="Y39"/>
  <c r="D40"/>
  <c r="G40"/>
  <c r="H40"/>
  <c r="I40"/>
  <c r="J40"/>
  <c r="K40"/>
  <c r="S40"/>
  <c r="T40"/>
  <c r="U40"/>
  <c r="W40"/>
  <c r="X40"/>
  <c r="Y40"/>
  <c r="D41"/>
  <c r="G41"/>
  <c r="H41"/>
  <c r="I41"/>
  <c r="J41"/>
  <c r="K41"/>
  <c r="S41"/>
  <c r="T41"/>
  <c r="U41"/>
  <c r="W41"/>
  <c r="X41"/>
  <c r="Y41"/>
  <c r="D42"/>
  <c r="G42"/>
  <c r="H42"/>
  <c r="I42"/>
  <c r="J42"/>
  <c r="K42"/>
  <c r="S42"/>
  <c r="T42"/>
  <c r="U42"/>
  <c r="W42"/>
  <c r="X42"/>
  <c r="Y42"/>
  <c r="D43"/>
  <c r="G43"/>
  <c r="H43"/>
  <c r="I43"/>
  <c r="J43"/>
  <c r="K43"/>
  <c r="S43"/>
  <c r="T43"/>
  <c r="U43"/>
  <c r="W43"/>
  <c r="X43"/>
  <c r="Y43"/>
  <c r="D44"/>
  <c r="G44"/>
  <c r="H44"/>
  <c r="I44"/>
  <c r="J44"/>
  <c r="K44"/>
  <c r="S44"/>
  <c r="T44"/>
  <c r="U44"/>
  <c r="W44"/>
  <c r="X44"/>
  <c r="Y44"/>
  <c r="D45"/>
  <c r="G45"/>
  <c r="H45"/>
  <c r="I45"/>
  <c r="J45"/>
  <c r="K45"/>
  <c r="S45"/>
  <c r="T45"/>
  <c r="U45"/>
  <c r="W45"/>
  <c r="X45"/>
  <c r="Y45"/>
  <c r="D46"/>
  <c r="G46"/>
  <c r="H46"/>
  <c r="I46"/>
  <c r="J46"/>
  <c r="K46"/>
  <c r="S46"/>
  <c r="T46"/>
  <c r="U46"/>
  <c r="W46"/>
  <c r="X46"/>
  <c r="Y46"/>
  <c r="D47"/>
  <c r="G47"/>
  <c r="H47"/>
  <c r="I47"/>
  <c r="J47"/>
  <c r="K47"/>
  <c r="S47"/>
  <c r="T47"/>
  <c r="U47"/>
  <c r="W47"/>
  <c r="X47"/>
  <c r="Y47"/>
  <c r="D48"/>
  <c r="G48"/>
  <c r="H48"/>
  <c r="I48"/>
  <c r="J48"/>
  <c r="K48"/>
  <c r="S48"/>
  <c r="T48"/>
  <c r="U48"/>
  <c r="W48"/>
  <c r="X48"/>
  <c r="Y48"/>
  <c r="D49"/>
  <c r="G49"/>
  <c r="H49"/>
  <c r="I49"/>
  <c r="J49"/>
  <c r="K49"/>
  <c r="S49"/>
  <c r="T49"/>
  <c r="U49"/>
  <c r="W49"/>
  <c r="X49"/>
  <c r="Y49"/>
  <c r="D50"/>
  <c r="G50"/>
  <c r="H50"/>
  <c r="I50"/>
  <c r="J50"/>
  <c r="K50"/>
  <c r="S50"/>
  <c r="T50"/>
  <c r="U50"/>
  <c r="W50"/>
  <c r="X50"/>
  <c r="Y50"/>
  <c r="D51"/>
  <c r="G51"/>
  <c r="H51"/>
  <c r="I51"/>
  <c r="J51"/>
  <c r="K51"/>
  <c r="S51"/>
  <c r="T51"/>
  <c r="U51"/>
  <c r="W51"/>
  <c r="X51"/>
  <c r="Y51"/>
  <c r="D52"/>
  <c r="G52"/>
  <c r="H52"/>
  <c r="I52"/>
  <c r="J52"/>
  <c r="K52"/>
  <c r="S52"/>
  <c r="T52"/>
  <c r="U52"/>
  <c r="W52"/>
  <c r="X52"/>
  <c r="Y52"/>
  <c r="D53"/>
  <c r="G53"/>
  <c r="H53"/>
  <c r="I53"/>
  <c r="J53"/>
  <c r="K53"/>
  <c r="S53"/>
  <c r="T53"/>
  <c r="U53"/>
  <c r="W53"/>
  <c r="X53"/>
  <c r="Y53"/>
  <c r="D54"/>
  <c r="G54"/>
  <c r="H54"/>
  <c r="I54"/>
  <c r="J54"/>
  <c r="K54"/>
  <c r="S54"/>
  <c r="T54"/>
  <c r="U54"/>
  <c r="W54"/>
  <c r="X54"/>
  <c r="Y54"/>
  <c r="D55"/>
  <c r="G55"/>
  <c r="H55"/>
  <c r="I55"/>
  <c r="J55"/>
  <c r="K55"/>
  <c r="S55"/>
  <c r="T55"/>
  <c r="U55"/>
  <c r="W55"/>
  <c r="X55"/>
  <c r="Y55"/>
  <c r="W6"/>
  <c r="S6"/>
  <c r="I6"/>
  <c r="J6"/>
  <c r="K6"/>
  <c r="T6"/>
  <c r="U6"/>
  <c r="X6"/>
  <c r="Y6"/>
  <c r="H6"/>
  <c r="G6"/>
  <c r="D6"/>
  <c r="B3"/>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6"/>
  <c r="F62" l="1"/>
  <c r="N14" i="11"/>
  <c r="Z14"/>
  <c r="AA14"/>
  <c r="M14"/>
  <c r="F51" i="5"/>
  <c r="F61"/>
  <c r="C25" i="11"/>
  <c r="F19" i="5"/>
  <c r="F35"/>
  <c r="F43"/>
  <c r="F27"/>
  <c r="F55"/>
  <c r="F47"/>
  <c r="F39"/>
  <c r="F31"/>
  <c r="F23"/>
  <c r="J19" i="11"/>
  <c r="F15" i="5"/>
  <c r="F11"/>
  <c r="F7"/>
  <c r="N7" i="11"/>
  <c r="I7"/>
  <c r="C14"/>
  <c r="P14"/>
  <c r="T14"/>
  <c r="O14"/>
  <c r="W14"/>
  <c r="I14"/>
  <c r="G14"/>
  <c r="R14"/>
  <c r="V14"/>
  <c r="K14"/>
  <c r="X14"/>
  <c r="H14"/>
  <c r="S14"/>
  <c r="D14"/>
  <c r="L14"/>
  <c r="Q14"/>
  <c r="U14"/>
  <c r="Y14"/>
  <c r="F14"/>
  <c r="J14"/>
  <c r="B14"/>
  <c r="E14"/>
  <c r="F6" i="5"/>
  <c r="F52"/>
  <c r="F48"/>
  <c r="F44"/>
  <c r="F40"/>
  <c r="F36"/>
  <c r="F32"/>
  <c r="F28"/>
  <c r="F24"/>
  <c r="F20"/>
  <c r="F16"/>
  <c r="F12"/>
  <c r="F8"/>
  <c r="F54"/>
  <c r="F50"/>
  <c r="F46"/>
  <c r="F42"/>
  <c r="F38"/>
  <c r="F34"/>
  <c r="F30"/>
  <c r="F26"/>
  <c r="F22"/>
  <c r="F18"/>
  <c r="F14"/>
  <c r="F10"/>
  <c r="R55"/>
  <c r="R54"/>
  <c r="R53"/>
  <c r="R52"/>
  <c r="R51"/>
  <c r="R50"/>
  <c r="R49"/>
  <c r="R48"/>
  <c r="R47"/>
  <c r="R46"/>
  <c r="R45"/>
  <c r="R44"/>
  <c r="R43"/>
  <c r="R42"/>
  <c r="R41"/>
  <c r="R40"/>
  <c r="R39"/>
  <c r="R38"/>
  <c r="R37"/>
  <c r="R36"/>
  <c r="R35"/>
  <c r="R34"/>
  <c r="R33"/>
  <c r="R32"/>
  <c r="R31"/>
  <c r="R30"/>
  <c r="R29"/>
  <c r="R28"/>
  <c r="R27"/>
  <c r="R26"/>
  <c r="R25"/>
  <c r="R24"/>
  <c r="R23"/>
  <c r="R22"/>
  <c r="R21"/>
  <c r="R20"/>
  <c r="R19"/>
  <c r="R18"/>
  <c r="R17"/>
  <c r="R16"/>
  <c r="R15"/>
  <c r="R14"/>
  <c r="R13"/>
  <c r="R12"/>
  <c r="R11"/>
  <c r="R10"/>
  <c r="R9"/>
  <c r="R8"/>
  <c r="R7"/>
  <c r="R6"/>
  <c r="F53"/>
  <c r="F49"/>
  <c r="F45"/>
  <c r="F41"/>
  <c r="F37"/>
  <c r="F33"/>
  <c r="F29"/>
  <c r="F25"/>
  <c r="F21"/>
  <c r="F17"/>
  <c r="F13"/>
  <c r="F9"/>
  <c r="AB14" i="11" l="1"/>
  <c r="C24" s="1"/>
  <c r="C57" i="18"/>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B17" i="14"/>
  <c r="D48" i="6"/>
  <c r="D49"/>
  <c r="D50"/>
  <c r="D51"/>
  <c r="D52"/>
  <c r="D53"/>
  <c r="D54"/>
  <c r="D55"/>
  <c r="D56"/>
  <c r="D57"/>
  <c r="D58"/>
  <c r="D59"/>
  <c r="D60"/>
  <c r="D61"/>
  <c r="D62"/>
  <c r="D63"/>
  <c r="D64"/>
  <c r="D65"/>
  <c r="D66"/>
  <c r="D67"/>
  <c r="D68"/>
  <c r="D69"/>
  <c r="D70"/>
  <c r="D71"/>
  <c r="D72"/>
  <c r="D47"/>
  <c r="D21"/>
  <c r="D22"/>
  <c r="D23"/>
  <c r="D24"/>
  <c r="D25"/>
  <c r="D26"/>
  <c r="D27"/>
  <c r="D28"/>
  <c r="D29"/>
  <c r="D30"/>
  <c r="D31"/>
  <c r="D32"/>
  <c r="D33"/>
  <c r="D34"/>
  <c r="D35"/>
  <c r="D36"/>
  <c r="D37"/>
  <c r="D38"/>
  <c r="D39"/>
  <c r="D40"/>
  <c r="D41"/>
  <c r="D42"/>
  <c r="D43"/>
  <c r="D20"/>
  <c r="C48"/>
  <c r="C49"/>
  <c r="C50"/>
  <c r="C51"/>
  <c r="C52"/>
  <c r="C53"/>
  <c r="C54"/>
  <c r="C55"/>
  <c r="C56"/>
  <c r="C57"/>
  <c r="C58"/>
  <c r="C59"/>
  <c r="C60"/>
  <c r="C61"/>
  <c r="C62"/>
  <c r="C63"/>
  <c r="C64"/>
  <c r="C65"/>
  <c r="C66"/>
  <c r="C67"/>
  <c r="C68"/>
  <c r="C69"/>
  <c r="C70"/>
  <c r="C71"/>
  <c r="C72"/>
  <c r="C47"/>
  <c r="C28"/>
  <c r="C29"/>
  <c r="C30"/>
  <c r="C31"/>
  <c r="C32"/>
  <c r="C33"/>
  <c r="C34"/>
  <c r="C35"/>
  <c r="C36"/>
  <c r="C37"/>
  <c r="C38"/>
  <c r="C39"/>
  <c r="C40"/>
  <c r="C41"/>
  <c r="C42"/>
  <c r="C43"/>
  <c r="C21"/>
  <c r="C22"/>
  <c r="C23"/>
  <c r="C24"/>
  <c r="C25"/>
  <c r="C26"/>
  <c r="C27"/>
  <c r="D8" i="11"/>
  <c r="C8"/>
  <c r="B8"/>
  <c r="C16" i="6"/>
  <c r="B27" i="1"/>
  <c r="C6" i="6"/>
  <c r="B20"/>
  <c r="C20"/>
  <c r="B21"/>
  <c r="B22"/>
  <c r="B23"/>
  <c r="B24"/>
  <c r="B25"/>
  <c r="B26"/>
  <c r="B27"/>
  <c r="B28"/>
  <c r="B29"/>
  <c r="B30"/>
  <c r="B31"/>
  <c r="B32"/>
  <c r="B33"/>
  <c r="B34"/>
  <c r="B35"/>
  <c r="B36"/>
  <c r="B37"/>
  <c r="B38"/>
  <c r="B39"/>
  <c r="B40"/>
  <c r="B41"/>
  <c r="B42"/>
  <c r="B43"/>
  <c r="C44"/>
  <c r="B47"/>
  <c r="B48"/>
  <c r="B49"/>
  <c r="B50"/>
  <c r="B51"/>
  <c r="B52"/>
  <c r="B53"/>
  <c r="B54"/>
  <c r="B55"/>
  <c r="B56"/>
  <c r="B57"/>
  <c r="B58"/>
  <c r="B59"/>
  <c r="B60"/>
  <c r="B61"/>
  <c r="B62"/>
  <c r="B63"/>
  <c r="B64"/>
  <c r="B65"/>
  <c r="B66"/>
  <c r="B67"/>
  <c r="B68"/>
  <c r="B69"/>
  <c r="B70"/>
  <c r="B71"/>
  <c r="B72"/>
  <c r="F7" i="11" l="1"/>
  <c r="G7"/>
  <c r="H7"/>
  <c r="J7"/>
  <c r="M7"/>
  <c r="K7"/>
  <c r="E7"/>
  <c r="L7"/>
  <c r="O7" l="1"/>
  <c r="C23" s="1"/>
  <c r="C26" s="1"/>
  <c r="D14" i="1" s="1"/>
  <c r="D23" l="1"/>
</calcChain>
</file>

<file path=xl/sharedStrings.xml><?xml version="1.0" encoding="utf-8"?>
<sst xmlns="http://schemas.openxmlformats.org/spreadsheetml/2006/main" count="410" uniqueCount="212">
  <si>
    <t>聯絡人</t>
    <phoneticPr fontId="2" type="noConversion"/>
  </si>
  <si>
    <t>姓名</t>
    <phoneticPr fontId="2" type="noConversion"/>
  </si>
  <si>
    <t>電話</t>
    <phoneticPr fontId="2" type="noConversion"/>
  </si>
  <si>
    <t>行動</t>
    <phoneticPr fontId="2" type="noConversion"/>
  </si>
  <si>
    <t>E-MAIL</t>
    <phoneticPr fontId="2" type="noConversion"/>
  </si>
  <si>
    <t>匯款日期</t>
    <phoneticPr fontId="2" type="noConversion"/>
  </si>
  <si>
    <t>匯款金額</t>
    <phoneticPr fontId="2" type="noConversion"/>
  </si>
  <si>
    <t>單位名稱(全銜)</t>
    <phoneticPr fontId="2" type="noConversion"/>
  </si>
  <si>
    <t>4*50自由式接力</t>
    <phoneticPr fontId="2" type="noConversion"/>
  </si>
  <si>
    <t>姓名</t>
    <phoneticPr fontId="2" type="noConversion"/>
  </si>
  <si>
    <t>歲組</t>
    <phoneticPr fontId="2" type="noConversion"/>
  </si>
  <si>
    <t>年次</t>
    <phoneticPr fontId="1" type="noConversion"/>
  </si>
  <si>
    <t>最佳成績</t>
    <phoneticPr fontId="2" type="noConversion"/>
  </si>
  <si>
    <t>第一項</t>
    <phoneticPr fontId="2" type="noConversion"/>
  </si>
  <si>
    <t>第二項</t>
    <phoneticPr fontId="2" type="noConversion"/>
  </si>
  <si>
    <t>棒次</t>
    <phoneticPr fontId="1" type="noConversion"/>
  </si>
  <si>
    <t>(填報4人,現場可再作確認)</t>
    <phoneticPr fontId="2" type="noConversion"/>
  </si>
  <si>
    <t>(同一歲組最佳成績應相同)</t>
    <phoneticPr fontId="2" type="noConversion"/>
  </si>
  <si>
    <t>順號</t>
    <phoneticPr fontId="2" type="noConversion"/>
  </si>
  <si>
    <t>(請按順號依序輸入選手資料/勿留空白欄)</t>
    <phoneticPr fontId="2" type="noConversion"/>
  </si>
  <si>
    <t>切　　結　　書</t>
  </si>
  <si>
    <t>單位全銜：　　　　　</t>
  </si>
  <si>
    <t>連絡電話：　　　　　</t>
  </si>
  <si>
    <t>行動電話：</t>
  </si>
  <si>
    <t>參賽單位基本資料</t>
    <phoneticPr fontId="2" type="noConversion"/>
  </si>
  <si>
    <t>負 責 人：　　　　　</t>
  </si>
  <si>
    <t>通 訊 處：　　　　　</t>
  </si>
  <si>
    <t>順號</t>
  </si>
  <si>
    <t>身分證字號</t>
  </si>
  <si>
    <t>切結簽名欄</t>
  </si>
  <si>
    <t>備  註</t>
  </si>
  <si>
    <t>姓名</t>
    <phoneticPr fontId="1" type="noConversion"/>
  </si>
  <si>
    <t>出生日期(國曆)</t>
    <phoneticPr fontId="1" type="noConversion"/>
  </si>
  <si>
    <t>年</t>
    <phoneticPr fontId="1" type="noConversion"/>
  </si>
  <si>
    <t>單位
4字簡稱</t>
    <phoneticPr fontId="2" type="noConversion"/>
  </si>
  <si>
    <t>←此色欄位處需輸入資料</t>
    <phoneticPr fontId="2" type="noConversion"/>
  </si>
  <si>
    <t>←此色欄位處不需輸入，會主動產生資料</t>
    <phoneticPr fontId="2" type="noConversion"/>
  </si>
  <si>
    <r>
      <t>單位簡稱</t>
    </r>
    <r>
      <rPr>
        <b/>
        <sz val="12"/>
        <color indexed="10"/>
        <rFont val="標楷體"/>
        <family val="4"/>
        <charset val="136"/>
      </rPr>
      <t>(最多4個全形字)</t>
    </r>
    <phoneticPr fontId="2" type="noConversion"/>
  </si>
  <si>
    <r>
      <t>地    址：</t>
    </r>
    <r>
      <rPr>
        <u/>
        <sz val="18"/>
        <color indexed="8"/>
        <rFont val="標楷體"/>
        <family val="4"/>
        <charset val="136"/>
      </rPr>
      <t xml:space="preserve">                                           </t>
    </r>
  </si>
  <si>
    <r>
      <t>電    話：</t>
    </r>
    <r>
      <rPr>
        <u/>
        <sz val="18"/>
        <color indexed="8"/>
        <rFont val="標楷體"/>
        <family val="4"/>
        <charset val="136"/>
      </rPr>
      <t xml:space="preserve">                                           </t>
    </r>
  </si>
  <si>
    <t xml:space="preserve">    個人資料同意書    </t>
  </si>
  <si>
    <t>繳費總額</t>
    <phoneticPr fontId="1" type="noConversion"/>
  </si>
  <si>
    <t>個人賽參賽項目(每人限參加二項)</t>
    <phoneticPr fontId="2" type="noConversion"/>
  </si>
  <si>
    <t>最佳成績格式  *:**.**</t>
    <phoneticPr fontId="1" type="noConversion"/>
  </si>
  <si>
    <t>無最佳成績者請填 9:99.99</t>
    <phoneticPr fontId="1" type="noConversion"/>
  </si>
  <si>
    <t>個人資料同意書掃描檔附貼處</t>
    <phoneticPr fontId="1" type="noConversion"/>
  </si>
  <si>
    <t>單位匯款單掃描檔附貼處</t>
    <phoneticPr fontId="1" type="noConversion"/>
  </si>
  <si>
    <t>＊單位填具後請掃描附貼於次頁</t>
    <phoneticPr fontId="1" type="noConversion"/>
  </si>
  <si>
    <t>編號</t>
  </si>
  <si>
    <t>參賽單位</t>
  </si>
  <si>
    <t>連絡人</t>
  </si>
  <si>
    <t>行動</t>
  </si>
  <si>
    <t>人數計</t>
    <phoneticPr fontId="1" type="noConversion"/>
  </si>
  <si>
    <t>領隊</t>
    <phoneticPr fontId="2" type="noConversion"/>
  </si>
  <si>
    <t>教練</t>
    <phoneticPr fontId="2" type="noConversion"/>
  </si>
  <si>
    <t>聯絡地址</t>
    <phoneticPr fontId="1" type="noConversion"/>
  </si>
  <si>
    <t>＊單位匯款單 請掃描後附貼於後續頁</t>
    <phoneticPr fontId="1" type="noConversion"/>
  </si>
  <si>
    <t>繳費及匯款
請詳填以利查對</t>
    <phoneticPr fontId="1" type="noConversion"/>
  </si>
  <si>
    <t>年次</t>
    <phoneticPr fontId="1" type="noConversion"/>
  </si>
  <si>
    <t>出生日期</t>
    <phoneticPr fontId="1" type="noConversion"/>
  </si>
  <si>
    <t>(國曆)</t>
    <phoneticPr fontId="1" type="noConversion"/>
  </si>
  <si>
    <t>例:0605</t>
    <phoneticPr fontId="1" type="noConversion"/>
  </si>
  <si>
    <t>月日</t>
    <phoneticPr fontId="1" type="noConversion"/>
  </si>
  <si>
    <t>歲組對照</t>
    <phoneticPr fontId="1" type="noConversion"/>
  </si>
  <si>
    <t>4*50混合式接力</t>
    <phoneticPr fontId="2" type="noConversion"/>
  </si>
  <si>
    <t>性別</t>
    <phoneticPr fontId="2" type="noConversion"/>
  </si>
  <si>
    <t>7-8男</t>
    <phoneticPr fontId="1" type="noConversion"/>
  </si>
  <si>
    <t>9-10男</t>
    <phoneticPr fontId="1" type="noConversion"/>
  </si>
  <si>
    <t>11-12男</t>
    <phoneticPr fontId="1" type="noConversion"/>
  </si>
  <si>
    <t>13-14男</t>
    <phoneticPr fontId="1" type="noConversion"/>
  </si>
  <si>
    <t>7-8女</t>
  </si>
  <si>
    <t>9-10女</t>
  </si>
  <si>
    <t>11-12女</t>
  </si>
  <si>
    <t>13-14女</t>
  </si>
  <si>
    <t>月.日</t>
    <phoneticPr fontId="1" type="noConversion"/>
  </si>
  <si>
    <t>此致 運博國際有限公司</t>
    <phoneticPr fontId="1" type="noConversion"/>
  </si>
  <si>
    <t>　　個人資料保護法(以下簡稱個資法) 已於民國101年10月1日正式施行(行政院院臺法字第 1010056845 號令)，不論是個人、公務機關或非公務機關，皆必須遵守個資法規範，本會亦有遵行個資法之義務，以保護參加比賽者的個人資料。</t>
    <phoneticPr fontId="1" type="noConversion"/>
  </si>
  <si>
    <t>　　依據個資法第8條的規定，本會在取得任何個人資料時，對於個人資料取得之目的、資料之類別、利用期間……等等，皆有明確告知義務，使各單位瞭解為何我們要取得各單位的個人資料、我們將如何利用各單位的個人資料以及各單位的相關權利等事項。</t>
    <phoneticPr fontId="1" type="noConversion"/>
  </si>
  <si>
    <t>　　因此，本會請個人簽署個人資料直接蒐集告知聲明之目的，係為確實履行個資法第8條之告知義務，若貴單位不同意本會合法取得以及利用貴單位的個人資料，本會亦將無法進一步對貴單位提供相關服務，如有不便，敬請見諒。</t>
    <phoneticPr fontId="1" type="noConversion"/>
  </si>
  <si>
    <r>
      <t>參加單位：</t>
    </r>
    <r>
      <rPr>
        <u/>
        <sz val="18"/>
        <color indexed="8"/>
        <rFont val="標楷體"/>
        <family val="4"/>
        <charset val="136"/>
      </rPr>
      <t xml:space="preserve">                             </t>
    </r>
    <r>
      <rPr>
        <sz val="18"/>
        <color indexed="8"/>
        <rFont val="標楷體"/>
        <family val="4"/>
        <charset val="136"/>
      </rPr>
      <t xml:space="preserve"> </t>
    </r>
    <r>
      <rPr>
        <sz val="14"/>
        <color indexed="8"/>
        <rFont val="標楷體"/>
        <family val="4"/>
        <charset val="136"/>
      </rPr>
      <t>蓋章</t>
    </r>
    <r>
      <rPr>
        <u/>
        <sz val="14"/>
        <color indexed="8"/>
        <rFont val="標楷體"/>
        <family val="4"/>
        <charset val="136"/>
      </rPr>
      <t xml:space="preserve">  </t>
    </r>
    <r>
      <rPr>
        <u/>
        <sz val="18"/>
        <color indexed="8"/>
        <rFont val="標楷體"/>
        <family val="4"/>
        <charset val="136"/>
      </rPr>
      <t xml:space="preserve">      </t>
    </r>
    <phoneticPr fontId="1" type="noConversion"/>
  </si>
  <si>
    <r>
      <t>負責人簽名：</t>
    </r>
    <r>
      <rPr>
        <u/>
        <sz val="18"/>
        <color indexed="8"/>
        <rFont val="標楷體"/>
        <family val="4"/>
        <charset val="136"/>
      </rPr>
      <t xml:space="preserve">             </t>
    </r>
    <r>
      <rPr>
        <sz val="14"/>
        <color indexed="8"/>
        <rFont val="標楷體"/>
        <family val="4"/>
        <charset val="136"/>
      </rPr>
      <t>蓋章</t>
    </r>
    <r>
      <rPr>
        <u/>
        <sz val="18"/>
        <color indexed="8"/>
        <rFont val="標楷體"/>
        <family val="4"/>
        <charset val="136"/>
      </rPr>
      <t xml:space="preserve">         </t>
    </r>
    <r>
      <rPr>
        <u/>
        <sz val="12"/>
        <color indexed="8"/>
        <rFont val="標楷體"/>
        <family val="4"/>
        <charset val="136"/>
      </rPr>
      <t>(</t>
    </r>
    <r>
      <rPr>
        <b/>
        <sz val="12"/>
        <color indexed="8"/>
        <rFont val="標楷體"/>
        <family val="4"/>
        <charset val="136"/>
      </rPr>
      <t>負責人務請親自簽名蓋章)</t>
    </r>
    <phoneticPr fontId="1" type="noConversion"/>
  </si>
  <si>
    <t>單位全銜：</t>
    <phoneticPr fontId="1" type="noConversion"/>
  </si>
  <si>
    <t>匯款行庫</t>
    <phoneticPr fontId="2" type="noConversion"/>
  </si>
  <si>
    <r>
      <t>單位負責人務必請參加競賽之所有選手，確認詳細閱讀切結內容後並親自簽名，連同切結書由帶隊負責人親自簽名後由單位負責人於比賽當日攜帶備查。</t>
    </r>
    <r>
      <rPr>
        <sz val="16"/>
        <color indexed="10"/>
        <rFont val="標楷體"/>
        <family val="4"/>
        <charset val="136"/>
      </rPr>
      <t>(切結選手資料務請輸入完整並存檔，列印後經選手簽名再掃描後附貼於第4頁)</t>
    </r>
    <phoneticPr fontId="1" type="noConversion"/>
  </si>
  <si>
    <t>選手切結書掃描檔附貼處</t>
    <phoneticPr fontId="1" type="noConversion"/>
  </si>
  <si>
    <t>＊選手切結書 請掃描後附貼於本頁</t>
    <phoneticPr fontId="1" type="noConversion"/>
  </si>
  <si>
    <t>←此色欄位處需輸入資料</t>
    <phoneticPr fontId="2" type="noConversion"/>
  </si>
  <si>
    <t>←此色欄位處需點選資料</t>
    <phoneticPr fontId="2" type="noConversion"/>
  </si>
  <si>
    <t>70-74</t>
  </si>
  <si>
    <t>65-69</t>
  </si>
  <si>
    <t>60-64</t>
  </si>
  <si>
    <t>55-59</t>
  </si>
  <si>
    <t>50-54</t>
  </si>
  <si>
    <t>45-49</t>
  </si>
  <si>
    <t>40-44</t>
  </si>
  <si>
    <t>35-39</t>
  </si>
  <si>
    <t>30-34</t>
  </si>
  <si>
    <t>25-29</t>
  </si>
  <si>
    <t>18-24</t>
  </si>
  <si>
    <t>15-17</t>
  </si>
  <si>
    <t>13-14</t>
  </si>
  <si>
    <t>11-12</t>
    <phoneticPr fontId="1" type="noConversion"/>
  </si>
  <si>
    <t>9-10</t>
    <phoneticPr fontId="1" type="noConversion"/>
  </si>
  <si>
    <t>7-8</t>
    <phoneticPr fontId="1" type="noConversion"/>
  </si>
  <si>
    <r>
      <t>一般組選手報名表(</t>
    </r>
    <r>
      <rPr>
        <sz val="16"/>
        <color rgb="FFFF0000"/>
        <rFont val="標楷體"/>
        <family val="4"/>
        <charset val="136"/>
      </rPr>
      <t>本報名表僅限7-17歲組使用</t>
    </r>
    <r>
      <rPr>
        <sz val="16"/>
        <color theme="1"/>
        <rFont val="標楷體"/>
        <family val="4"/>
        <charset val="136"/>
      </rPr>
      <t>)</t>
    </r>
    <phoneticPr fontId="1" type="noConversion"/>
  </si>
  <si>
    <r>
      <t>身障組選手報名表(</t>
    </r>
    <r>
      <rPr>
        <sz val="16"/>
        <color rgb="FFFF0000"/>
        <rFont val="標楷體"/>
        <family val="4"/>
        <charset val="136"/>
      </rPr>
      <t>本報名表僅限身心障礙者使用</t>
    </r>
    <r>
      <rPr>
        <sz val="16"/>
        <color theme="1"/>
        <rFont val="標楷體"/>
        <family val="4"/>
        <charset val="136"/>
      </rPr>
      <t>)</t>
    </r>
    <phoneticPr fontId="1" type="noConversion"/>
  </si>
  <si>
    <t>隊別</t>
    <phoneticPr fontId="1" type="noConversion"/>
  </si>
  <si>
    <t>(每隊填報4人,現場可再作確認)</t>
    <phoneticPr fontId="2" type="noConversion"/>
  </si>
  <si>
    <t>年齡</t>
    <phoneticPr fontId="35" type="noConversion"/>
  </si>
  <si>
    <t>年齡</t>
    <phoneticPr fontId="1" type="noConversion"/>
  </si>
  <si>
    <t>姓名</t>
  </si>
  <si>
    <t>單位簡稱</t>
    <phoneticPr fontId="1" type="noConversion"/>
  </si>
  <si>
    <t>歲組</t>
    <phoneticPr fontId="1" type="noConversion"/>
  </si>
  <si>
    <t>個人賽參賽項目</t>
    <phoneticPr fontId="2" type="noConversion"/>
  </si>
  <si>
    <t>成人組</t>
    <phoneticPr fontId="1" type="noConversion"/>
  </si>
  <si>
    <t>(同歲組.同隊者最佳成績應相同)</t>
    <phoneticPr fontId="2" type="noConversion"/>
  </si>
  <si>
    <t>障礙
類別</t>
    <phoneticPr fontId="2" type="noConversion"/>
  </si>
  <si>
    <t>隊別</t>
    <phoneticPr fontId="2" type="noConversion"/>
  </si>
  <si>
    <t>15-17男</t>
    <phoneticPr fontId="17" type="noConversion"/>
  </si>
  <si>
    <t>15-17女</t>
    <phoneticPr fontId="17" type="noConversion"/>
  </si>
  <si>
    <t>一般組</t>
    <phoneticPr fontId="17" type="noConversion"/>
  </si>
  <si>
    <t>成人組</t>
    <phoneticPr fontId="17" type="noConversion"/>
  </si>
  <si>
    <t>18-24男</t>
    <phoneticPr fontId="1" type="noConversion"/>
  </si>
  <si>
    <t>25-29男</t>
    <phoneticPr fontId="1" type="noConversion"/>
  </si>
  <si>
    <t>30-34男</t>
    <phoneticPr fontId="1" type="noConversion"/>
  </si>
  <si>
    <t>35-39男</t>
    <phoneticPr fontId="1" type="noConversion"/>
  </si>
  <si>
    <t>40-44男</t>
    <phoneticPr fontId="17" type="noConversion"/>
  </si>
  <si>
    <t>45-49男</t>
    <phoneticPr fontId="17" type="noConversion"/>
  </si>
  <si>
    <t>50-54男</t>
    <phoneticPr fontId="17" type="noConversion"/>
  </si>
  <si>
    <t>55-59男</t>
    <phoneticPr fontId="17" type="noConversion"/>
  </si>
  <si>
    <t>60-64男</t>
    <phoneticPr fontId="17" type="noConversion"/>
  </si>
  <si>
    <t>65-69男</t>
    <phoneticPr fontId="17" type="noConversion"/>
  </si>
  <si>
    <t>70-74男</t>
    <phoneticPr fontId="17" type="noConversion"/>
  </si>
  <si>
    <t>18-24女</t>
  </si>
  <si>
    <t>25-29女</t>
  </si>
  <si>
    <t>30-34女</t>
  </si>
  <si>
    <t>35-39女</t>
  </si>
  <si>
    <t>40-44女</t>
  </si>
  <si>
    <t>45-49女</t>
  </si>
  <si>
    <t>50-54女</t>
  </si>
  <si>
    <t>55-59女</t>
  </si>
  <si>
    <t>60-64女</t>
  </si>
  <si>
    <t>65-69女</t>
  </si>
  <si>
    <t>70-74女</t>
  </si>
  <si>
    <t>身障組</t>
    <phoneticPr fontId="17" type="noConversion"/>
  </si>
  <si>
    <t>肢障男</t>
    <phoneticPr fontId="17" type="noConversion"/>
  </si>
  <si>
    <t>視障男</t>
    <phoneticPr fontId="17" type="noConversion"/>
  </si>
  <si>
    <t>智障男</t>
    <phoneticPr fontId="17" type="noConversion"/>
  </si>
  <si>
    <t>聽障男</t>
    <phoneticPr fontId="17" type="noConversion"/>
  </si>
  <si>
    <t>肢障女</t>
  </si>
  <si>
    <t>視障女</t>
  </si>
  <si>
    <t>智障女</t>
  </si>
  <si>
    <t>聽障女</t>
  </si>
  <si>
    <r>
      <rPr>
        <sz val="16"/>
        <color rgb="FFFF0000"/>
        <rFont val="標楷體"/>
        <family val="4"/>
        <charset val="136"/>
      </rPr>
      <t>成人組</t>
    </r>
    <r>
      <rPr>
        <sz val="16"/>
        <color theme="1"/>
        <rFont val="標楷體"/>
        <family val="4"/>
        <charset val="136"/>
      </rPr>
      <t>-簽具切結選手資料</t>
    </r>
    <r>
      <rPr>
        <sz val="14"/>
        <color indexed="10"/>
        <rFont val="標楷體"/>
        <family val="4"/>
        <charset val="136"/>
      </rPr>
      <t>(選手身分證字號請填正確,以利保險)</t>
    </r>
    <phoneticPr fontId="1" type="noConversion"/>
  </si>
  <si>
    <r>
      <rPr>
        <sz val="16"/>
        <color rgb="FFFF0000"/>
        <rFont val="標楷體"/>
        <family val="4"/>
        <charset val="136"/>
      </rPr>
      <t>一般組</t>
    </r>
    <r>
      <rPr>
        <sz val="16"/>
        <color theme="1"/>
        <rFont val="標楷體"/>
        <family val="4"/>
        <charset val="136"/>
      </rPr>
      <t>-簽具切結選手資料</t>
    </r>
    <r>
      <rPr>
        <sz val="14"/>
        <color indexed="10"/>
        <rFont val="標楷體"/>
        <family val="4"/>
        <charset val="136"/>
      </rPr>
      <t>(選手身分證字號請填正確,以利保險)</t>
    </r>
    <phoneticPr fontId="1" type="noConversion"/>
  </si>
  <si>
    <t>出生日期(國曆)</t>
    <phoneticPr fontId="1" type="noConversion"/>
  </si>
  <si>
    <t>一般組</t>
    <phoneticPr fontId="1" type="noConversion"/>
  </si>
  <si>
    <t>總計</t>
    <phoneticPr fontId="1" type="noConversion"/>
  </si>
  <si>
    <t>2016年第三屆運博分齡游泳錦標賽</t>
    <phoneticPr fontId="1" type="noConversion"/>
  </si>
  <si>
    <t>報名費</t>
    <phoneticPr fontId="2" type="noConversion"/>
  </si>
  <si>
    <t>人數</t>
    <phoneticPr fontId="1" type="noConversion"/>
  </si>
  <si>
    <t>金額</t>
    <phoneticPr fontId="1" type="noConversion"/>
  </si>
  <si>
    <t>參加三項(含)以下
每人350元</t>
    <phoneticPr fontId="2" type="noConversion"/>
  </si>
  <si>
    <t>參加四項
每人450元</t>
    <phoneticPr fontId="2" type="noConversion"/>
  </si>
  <si>
    <t>參加五項
每人550元</t>
    <phoneticPr fontId="2" type="noConversion"/>
  </si>
  <si>
    <t>報名總人數</t>
    <phoneticPr fontId="1" type="noConversion"/>
  </si>
  <si>
    <t>個人賽參賽項目(每人限參加五項)</t>
    <phoneticPr fontId="2" type="noConversion"/>
  </si>
  <si>
    <t>順號</t>
    <phoneticPr fontId="2" type="noConversion"/>
  </si>
  <si>
    <t>(請按順號依序輸入選手資料/勿留空白欄)</t>
    <phoneticPr fontId="2" type="noConversion"/>
  </si>
  <si>
    <t>4*50自由式接力</t>
    <phoneticPr fontId="2" type="noConversion"/>
  </si>
  <si>
    <t>4*50混合式接力</t>
    <phoneticPr fontId="2" type="noConversion"/>
  </si>
  <si>
    <t>姓名</t>
    <phoneticPr fontId="2" type="noConversion"/>
  </si>
  <si>
    <t>單位
4字簡稱</t>
    <phoneticPr fontId="2" type="noConversion"/>
  </si>
  <si>
    <t>出生日期</t>
    <phoneticPr fontId="1" type="noConversion"/>
  </si>
  <si>
    <t>歲組</t>
    <phoneticPr fontId="2" type="noConversion"/>
  </si>
  <si>
    <t>性別</t>
    <phoneticPr fontId="2" type="noConversion"/>
  </si>
  <si>
    <t>(每隊填報4人,現場可再作確認)</t>
    <phoneticPr fontId="2" type="noConversion"/>
  </si>
  <si>
    <t>年次</t>
    <phoneticPr fontId="1" type="noConversion"/>
  </si>
  <si>
    <t>月日</t>
    <phoneticPr fontId="1" type="noConversion"/>
  </si>
  <si>
    <t>無最佳成績者請填 9:99.99</t>
    <phoneticPr fontId="1" type="noConversion"/>
  </si>
  <si>
    <t>(同歲組.同隊者最佳成績應相同)</t>
    <phoneticPr fontId="2" type="noConversion"/>
  </si>
  <si>
    <t>(國曆)</t>
    <phoneticPr fontId="1" type="noConversion"/>
  </si>
  <si>
    <t>例:0605</t>
    <phoneticPr fontId="1" type="noConversion"/>
  </si>
  <si>
    <t>第一項</t>
    <phoneticPr fontId="2" type="noConversion"/>
  </si>
  <si>
    <t>最佳成績</t>
    <phoneticPr fontId="2" type="noConversion"/>
  </si>
  <si>
    <t>第二項</t>
    <phoneticPr fontId="2" type="noConversion"/>
  </si>
  <si>
    <t>歲組</t>
    <phoneticPr fontId="2" type="noConversion"/>
  </si>
  <si>
    <t>隊別</t>
    <phoneticPr fontId="1" type="noConversion"/>
  </si>
  <si>
    <t>棒次</t>
    <phoneticPr fontId="1" type="noConversion"/>
  </si>
  <si>
    <t xml:space="preserve"> </t>
    <phoneticPr fontId="1" type="noConversion"/>
  </si>
  <si>
    <t>←此色欄位處需輸入資料</t>
    <phoneticPr fontId="2" type="noConversion"/>
  </si>
  <si>
    <t>←此色欄位處不需輸入，會主動產生資料</t>
    <phoneticPr fontId="2" type="noConversion"/>
  </si>
  <si>
    <t>←此色欄位處需點選資料</t>
    <phoneticPr fontId="2" type="noConversion"/>
  </si>
  <si>
    <t>第三項</t>
    <phoneticPr fontId="2" type="noConversion"/>
  </si>
  <si>
    <t>第四項</t>
    <phoneticPr fontId="2" type="noConversion"/>
  </si>
  <si>
    <t>第五項</t>
    <phoneticPr fontId="2" type="noConversion"/>
  </si>
  <si>
    <r>
      <t>成人組選手報名表(</t>
    </r>
    <r>
      <rPr>
        <sz val="16"/>
        <color rgb="FFFF0000"/>
        <rFont val="標楷體"/>
        <family val="4"/>
        <charset val="136"/>
      </rPr>
      <t>本報名表僅限18-80以上歲組使用</t>
    </r>
    <r>
      <rPr>
        <sz val="16"/>
        <color theme="1"/>
        <rFont val="標楷體"/>
        <family val="4"/>
        <charset val="136"/>
      </rPr>
      <t>)</t>
    </r>
    <phoneticPr fontId="1" type="noConversion"/>
  </si>
  <si>
    <r>
      <t>本會</t>
    </r>
    <r>
      <rPr>
        <u/>
        <sz val="18"/>
        <color indexed="8"/>
        <rFont val="標楷體"/>
        <family val="4"/>
        <charset val="136"/>
      </rPr>
      <t>　　　　　　　等共　　　</t>
    </r>
    <r>
      <rPr>
        <sz val="18"/>
        <color indexed="8"/>
        <rFont val="標楷體"/>
        <family val="4"/>
        <charset val="136"/>
      </rPr>
      <t>名參加「2016年第三屆運博分齡游泳錦標賽」活動，所有參賽人員均具有游泳競賽能力，足以參加游泳劇烈運動競賽，無不適合游泳劇烈競賽運動之疾病，若比賽中有意外事故，本會願自行負責一切法律責任。</t>
    </r>
    <phoneticPr fontId="1" type="noConversion"/>
  </si>
  <si>
    <t>中  華  民  國  105  年    月    日</t>
    <phoneticPr fontId="1" type="noConversion"/>
  </si>
  <si>
    <r>
      <t>　　本次個人資料蒐集之目的在於辦理『2016年第三屆運博分齡游泳錦標賽』</t>
    </r>
    <r>
      <rPr>
        <b/>
        <sz val="14"/>
        <color indexed="10"/>
        <rFont val="標楷體"/>
        <family val="4"/>
        <charset val="136"/>
      </rPr>
      <t>保險、切結</t>
    </r>
    <r>
      <rPr>
        <sz val="14"/>
        <color indexed="8"/>
        <rFont val="標楷體"/>
        <family val="4"/>
        <charset val="136"/>
      </rPr>
      <t>，故只用於本次活動不挪做其它用途，貴單位負責人請簽署同意書，俾利承辦單位為貴單位辦理保險及聯絡。</t>
    </r>
    <phoneticPr fontId="1" type="noConversion"/>
  </si>
  <si>
    <t>中華民國　105　年　　 月　　 日</t>
    <phoneticPr fontId="1" type="noConversion"/>
  </si>
  <si>
    <t>75-79男</t>
    <phoneticPr fontId="17" type="noConversion"/>
  </si>
  <si>
    <t>80以上男</t>
    <phoneticPr fontId="17" type="noConversion"/>
  </si>
  <si>
    <t>75-79女</t>
    <phoneticPr fontId="1" type="noConversion"/>
  </si>
  <si>
    <t>80以上女</t>
    <phoneticPr fontId="1" type="noConversion"/>
  </si>
  <si>
    <t>第三項</t>
    <phoneticPr fontId="2" type="noConversion"/>
  </si>
  <si>
    <t>第四項</t>
    <phoneticPr fontId="2" type="noConversion"/>
  </si>
  <si>
    <t>第五項</t>
    <phoneticPr fontId="2" type="noConversion"/>
  </si>
  <si>
    <t>7-8</t>
    <phoneticPr fontId="1" type="noConversion"/>
  </si>
  <si>
    <t>80以上</t>
    <phoneticPr fontId="1" type="noConversion"/>
  </si>
  <si>
    <t>75-79</t>
    <phoneticPr fontId="1" type="noConversion"/>
  </si>
  <si>
    <t>最佳成績格式  *:**.**  (格式請填對,以利於排序)</t>
    <phoneticPr fontId="1" type="noConversion"/>
  </si>
</sst>
</file>

<file path=xl/styles.xml><?xml version="1.0" encoding="utf-8"?>
<styleSheet xmlns="http://schemas.openxmlformats.org/spreadsheetml/2006/main">
  <numFmts count="4">
    <numFmt numFmtId="176" formatCode="[&lt;=99999999]####\-####;\(0#\)\ ####\-####"/>
    <numFmt numFmtId="177" formatCode="[&gt;99999999]0000\-000\-000;000\-000\-000"/>
    <numFmt numFmtId="178" formatCode="&quot;$&quot;#,##0"/>
    <numFmt numFmtId="179" formatCode="yyyy/m/d;@"/>
  </numFmts>
  <fonts count="45">
    <font>
      <sz val="12"/>
      <color theme="1"/>
      <name val="新細明體"/>
      <family val="1"/>
      <charset val="136"/>
      <scheme val="minor"/>
    </font>
    <font>
      <sz val="9"/>
      <name val="新細明體"/>
      <family val="1"/>
      <charset val="136"/>
    </font>
    <font>
      <sz val="9"/>
      <name val="新細明體"/>
      <family val="1"/>
      <charset val="136"/>
    </font>
    <font>
      <u/>
      <sz val="12"/>
      <color indexed="12"/>
      <name val="新細明體"/>
      <family val="1"/>
      <charset val="136"/>
    </font>
    <font>
      <sz val="10"/>
      <name val="標楷體"/>
      <family val="4"/>
      <charset val="136"/>
    </font>
    <font>
      <u/>
      <sz val="12"/>
      <color indexed="12"/>
      <name val="標楷體"/>
      <family val="4"/>
      <charset val="136"/>
    </font>
    <font>
      <sz val="12"/>
      <name val="新細明體"/>
      <family val="1"/>
      <charset val="136"/>
    </font>
    <font>
      <sz val="18"/>
      <color indexed="8"/>
      <name val="標楷體"/>
      <family val="4"/>
      <charset val="136"/>
    </font>
    <font>
      <b/>
      <sz val="14"/>
      <name val="標楷體"/>
      <family val="4"/>
      <charset val="136"/>
    </font>
    <font>
      <u/>
      <sz val="18"/>
      <color indexed="8"/>
      <name val="標楷體"/>
      <family val="4"/>
      <charset val="136"/>
    </font>
    <font>
      <sz val="10"/>
      <color indexed="10"/>
      <name val="標楷體"/>
      <family val="4"/>
      <charset val="136"/>
    </font>
    <font>
      <b/>
      <sz val="12"/>
      <color indexed="10"/>
      <name val="標楷體"/>
      <family val="4"/>
      <charset val="136"/>
    </font>
    <font>
      <sz val="14"/>
      <color indexed="8"/>
      <name val="標楷體"/>
      <family val="4"/>
      <charset val="136"/>
    </font>
    <font>
      <u/>
      <sz val="14"/>
      <color indexed="8"/>
      <name val="標楷體"/>
      <family val="4"/>
      <charset val="136"/>
    </font>
    <font>
      <b/>
      <sz val="14"/>
      <color indexed="10"/>
      <name val="標楷體"/>
      <family val="4"/>
      <charset val="136"/>
    </font>
    <font>
      <u/>
      <sz val="12"/>
      <color indexed="8"/>
      <name val="標楷體"/>
      <family val="4"/>
      <charset val="136"/>
    </font>
    <font>
      <b/>
      <sz val="12"/>
      <color indexed="8"/>
      <name val="標楷體"/>
      <family val="4"/>
      <charset val="136"/>
    </font>
    <font>
      <sz val="9"/>
      <name val="新細明體"/>
      <family val="1"/>
      <charset val="136"/>
    </font>
    <font>
      <sz val="16"/>
      <color indexed="10"/>
      <name val="標楷體"/>
      <family val="4"/>
      <charset val="136"/>
    </font>
    <font>
      <sz val="14"/>
      <color indexed="10"/>
      <name val="標楷體"/>
      <family val="4"/>
      <charset val="136"/>
    </font>
    <font>
      <sz val="12"/>
      <color indexed="8"/>
      <name val="標楷體"/>
      <family val="4"/>
      <charset val="136"/>
    </font>
    <font>
      <sz val="16"/>
      <color indexed="8"/>
      <name val="標楷體"/>
      <family val="4"/>
      <charset val="136"/>
    </font>
    <font>
      <b/>
      <sz val="16"/>
      <color indexed="8"/>
      <name val="標楷體"/>
      <family val="4"/>
      <charset val="136"/>
    </font>
    <font>
      <sz val="9"/>
      <name val="新細明體"/>
      <family val="1"/>
      <charset val="136"/>
    </font>
    <font>
      <sz val="9"/>
      <name val="標楷體"/>
      <family val="4"/>
      <charset val="136"/>
    </font>
    <font>
      <sz val="9"/>
      <name val="新細明體"/>
      <family val="1"/>
      <charset val="136"/>
    </font>
    <font>
      <sz val="12"/>
      <color theme="1"/>
      <name val="新細明體"/>
      <family val="1"/>
      <charset val="136"/>
      <scheme val="minor"/>
    </font>
    <font>
      <sz val="12"/>
      <color theme="1"/>
      <name val="標楷體"/>
      <family val="4"/>
      <charset val="136"/>
    </font>
    <font>
      <sz val="16"/>
      <color theme="1"/>
      <name val="標楷體"/>
      <family val="4"/>
      <charset val="136"/>
    </font>
    <font>
      <b/>
      <sz val="24"/>
      <color theme="1"/>
      <name val="標楷體"/>
      <family val="4"/>
      <charset val="136"/>
    </font>
    <font>
      <sz val="14"/>
      <color theme="1"/>
      <name val="標楷體"/>
      <family val="4"/>
      <charset val="136"/>
    </font>
    <font>
      <sz val="16"/>
      <color rgb="FFFF0000"/>
      <name val="標楷體"/>
      <family val="4"/>
      <charset val="136"/>
    </font>
    <font>
      <sz val="18"/>
      <color theme="1"/>
      <name val="標楷體"/>
      <family val="4"/>
      <charset val="136"/>
    </font>
    <font>
      <sz val="20"/>
      <color theme="1"/>
      <name val="標楷體"/>
      <family val="4"/>
      <charset val="136"/>
    </font>
    <font>
      <b/>
      <sz val="20"/>
      <color theme="1"/>
      <name val="標楷體"/>
      <family val="4"/>
      <charset val="136"/>
    </font>
    <font>
      <sz val="9"/>
      <name val="新細明體"/>
      <family val="1"/>
      <charset val="136"/>
      <scheme val="minor"/>
    </font>
    <font>
      <b/>
      <sz val="12"/>
      <color rgb="FFFF0000"/>
      <name val="標楷體"/>
      <family val="4"/>
      <charset val="136"/>
    </font>
    <font>
      <sz val="9"/>
      <color indexed="10"/>
      <name val="標楷體"/>
      <family val="4"/>
      <charset val="136"/>
    </font>
    <font>
      <sz val="9"/>
      <color theme="1"/>
      <name val="新細明體"/>
      <family val="1"/>
      <charset val="136"/>
      <scheme val="minor"/>
    </font>
    <font>
      <sz val="8"/>
      <name val="標楷體"/>
      <family val="4"/>
      <charset val="136"/>
    </font>
    <font>
      <sz val="6"/>
      <name val="標楷體"/>
      <family val="4"/>
      <charset val="136"/>
    </font>
    <font>
      <sz val="8"/>
      <color indexed="10"/>
      <name val="標楷體"/>
      <family val="4"/>
      <charset val="136"/>
    </font>
    <font>
      <sz val="8"/>
      <color theme="1"/>
      <name val="新細明體"/>
      <family val="1"/>
      <charset val="136"/>
      <scheme val="minor"/>
    </font>
    <font>
      <sz val="8"/>
      <color theme="1"/>
      <name val="標楷體"/>
      <family val="4"/>
      <charset val="136"/>
    </font>
    <font>
      <sz val="6"/>
      <color theme="1"/>
      <name val="標楷體"/>
      <family val="4"/>
      <charset val="136"/>
    </font>
  </fonts>
  <fills count="7">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s>
  <cellStyleXfs count="4">
    <xf numFmtId="0" fontId="0" fillId="0" borderId="0">
      <alignment vertical="center"/>
    </xf>
    <xf numFmtId="0" fontId="6" fillId="0" borderId="0"/>
    <xf numFmtId="9" fontId="26"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314">
    <xf numFmtId="0" fontId="0" fillId="0" borderId="0" xfId="0">
      <alignment vertical="center"/>
    </xf>
    <xf numFmtId="0" fontId="27" fillId="0" borderId="0" xfId="0" applyFont="1">
      <alignment vertical="center"/>
    </xf>
    <xf numFmtId="0" fontId="4" fillId="2" borderId="1"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Font="1" applyFill="1" applyProtection="1">
      <alignment vertical="center"/>
    </xf>
    <xf numFmtId="0" fontId="4" fillId="0" borderId="0" xfId="0" applyFont="1" applyProtection="1">
      <alignment vertical="center"/>
    </xf>
    <xf numFmtId="0" fontId="4" fillId="0" borderId="0" xfId="0" applyFont="1" applyAlignment="1" applyProtection="1">
      <alignment horizontal="center" vertical="center"/>
    </xf>
    <xf numFmtId="0" fontId="4" fillId="5" borderId="0" xfId="0" applyFont="1" applyFill="1" applyAlignment="1" applyProtection="1">
      <alignment horizontal="center" vertical="center"/>
    </xf>
    <xf numFmtId="0" fontId="4" fillId="0" borderId="0" xfId="0" applyFont="1" applyFill="1" applyBorder="1" applyProtection="1">
      <alignment vertical="center"/>
    </xf>
    <xf numFmtId="0" fontId="4" fillId="3" borderId="1" xfId="0" applyFont="1" applyFill="1" applyBorder="1" applyAlignment="1" applyProtection="1">
      <alignment horizontal="left" vertical="center"/>
    </xf>
    <xf numFmtId="0" fontId="4" fillId="5" borderId="0" xfId="0" applyFont="1" applyFill="1" applyBorder="1" applyAlignment="1" applyProtection="1">
      <alignment horizontal="left" vertical="center"/>
    </xf>
    <xf numFmtId="0" fontId="4" fillId="0" borderId="3" xfId="0" applyFont="1" applyBorder="1" applyAlignment="1" applyProtection="1">
      <alignment horizontal="center" vertical="center"/>
    </xf>
    <xf numFmtId="9" fontId="4" fillId="0" borderId="1" xfId="2" applyFont="1" applyBorder="1" applyAlignment="1" applyProtection="1">
      <alignment horizontal="center" vertical="center"/>
    </xf>
    <xf numFmtId="0" fontId="4" fillId="0" borderId="1" xfId="0" applyFont="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0" fontId="4" fillId="2" borderId="1"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0" borderId="4" xfId="0" applyFont="1" applyFill="1" applyBorder="1" applyAlignment="1" applyProtection="1">
      <alignment horizontal="left" vertical="center"/>
    </xf>
    <xf numFmtId="0" fontId="4" fillId="0" borderId="0" xfId="0" applyNumberFormat="1" applyFont="1" applyProtection="1">
      <alignment vertical="center"/>
    </xf>
    <xf numFmtId="0" fontId="27" fillId="0" borderId="0" xfId="0" applyFont="1" applyProtection="1">
      <alignment vertical="center"/>
    </xf>
    <xf numFmtId="0" fontId="27" fillId="0" borderId="1" xfId="0" applyFont="1" applyFill="1" applyBorder="1" applyAlignment="1" applyProtection="1">
      <alignment horizontal="center" vertical="center"/>
    </xf>
    <xf numFmtId="0" fontId="31" fillId="0" borderId="0" xfId="0" applyFont="1" applyProtection="1">
      <alignment vertical="center"/>
    </xf>
    <xf numFmtId="0" fontId="28" fillId="0" borderId="0" xfId="0" applyFont="1" applyAlignment="1" applyProtection="1">
      <alignment horizontal="fill" vertical="center"/>
    </xf>
    <xf numFmtId="0" fontId="28" fillId="0" borderId="0" xfId="0" applyFont="1" applyAlignment="1" applyProtection="1">
      <alignment horizontal="centerContinuous" vertical="center"/>
    </xf>
    <xf numFmtId="0" fontId="27" fillId="0" borderId="0" xfId="0" applyFont="1" applyAlignment="1" applyProtection="1">
      <alignment horizontal="centerContinuous" vertical="center"/>
    </xf>
    <xf numFmtId="0" fontId="27" fillId="0" borderId="0" xfId="0" applyNumberFormat="1" applyFont="1" applyAlignment="1" applyProtection="1">
      <alignment horizontal="centerContinuous" vertical="center"/>
    </xf>
    <xf numFmtId="0" fontId="4" fillId="6" borderId="1" xfId="0" applyFont="1" applyFill="1" applyBorder="1" applyAlignment="1" applyProtection="1">
      <alignment horizontal="center" vertical="center"/>
    </xf>
    <xf numFmtId="177" fontId="27" fillId="0" borderId="0" xfId="0" applyNumberFormat="1" applyFont="1">
      <alignment vertical="center"/>
    </xf>
    <xf numFmtId="0" fontId="27" fillId="0" borderId="1" xfId="0" applyFont="1" applyBorder="1" applyProtection="1">
      <alignment vertical="center"/>
      <protection locked="0"/>
    </xf>
    <xf numFmtId="49" fontId="27" fillId="0" borderId="0" xfId="0" applyNumberFormat="1" applyFont="1" applyAlignment="1">
      <alignment horizontal="center" vertical="center"/>
    </xf>
    <xf numFmtId="0" fontId="28" fillId="0" borderId="0" xfId="0" applyFont="1" applyAlignment="1" applyProtection="1">
      <alignment horizontal="centerContinuous" vertical="center" shrinkToFit="1"/>
    </xf>
    <xf numFmtId="0" fontId="4" fillId="5" borderId="0" xfId="0" applyFont="1" applyFill="1" applyAlignment="1" applyProtection="1">
      <alignment horizontal="center" vertical="center" shrinkToFit="1"/>
    </xf>
    <xf numFmtId="0" fontId="4" fillId="0" borderId="0" xfId="0" applyFont="1" applyFill="1" applyBorder="1" applyAlignment="1" applyProtection="1">
      <alignment horizontal="left" vertical="center" shrinkToFit="1"/>
    </xf>
    <xf numFmtId="0" fontId="4" fillId="2" borderId="1" xfId="0" applyNumberFormat="1"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49" fontId="27" fillId="0" borderId="0" xfId="0" applyNumberFormat="1" applyFont="1" applyAlignment="1" applyProtection="1">
      <alignment horizontal="centerContinuous" vertical="center"/>
    </xf>
    <xf numFmtId="49" fontId="4" fillId="0" borderId="0" xfId="0" applyNumberFormat="1" applyFont="1" applyProtection="1">
      <alignment vertical="center"/>
    </xf>
    <xf numFmtId="49" fontId="4" fillId="0" borderId="0" xfId="0" applyNumberFormat="1" applyFont="1" applyFill="1" applyProtection="1">
      <alignment vertical="center"/>
    </xf>
    <xf numFmtId="49" fontId="4" fillId="0" borderId="3" xfId="0" applyNumberFormat="1" applyFont="1" applyBorder="1" applyAlignment="1" applyProtection="1">
      <alignment horizontal="center" vertical="center"/>
    </xf>
    <xf numFmtId="49" fontId="4" fillId="2" borderId="1" xfId="0" applyNumberFormat="1" applyFont="1" applyFill="1" applyBorder="1" applyAlignment="1" applyProtection="1">
      <alignment horizontal="center" vertical="center"/>
      <protection locked="0"/>
    </xf>
    <xf numFmtId="0" fontId="4" fillId="0" borderId="0" xfId="0" applyFont="1" applyAlignment="1" applyProtection="1">
      <alignment horizontal="center" vertical="center" shrinkToFit="1"/>
    </xf>
    <xf numFmtId="0" fontId="4" fillId="2" borderId="1" xfId="0" applyFont="1" applyFill="1" applyBorder="1" applyAlignment="1" applyProtection="1">
      <alignment horizontal="center" vertical="center" shrinkToFit="1"/>
    </xf>
    <xf numFmtId="49" fontId="27" fillId="0" borderId="0" xfId="0" applyNumberFormat="1" applyFont="1" applyAlignment="1" applyProtection="1">
      <alignment horizontal="centerContinuous" vertical="center" shrinkToFit="1"/>
    </xf>
    <xf numFmtId="49" fontId="4" fillId="0" borderId="0" xfId="0" applyNumberFormat="1" applyFont="1" applyAlignment="1" applyProtection="1">
      <alignment vertical="center" shrinkToFit="1"/>
    </xf>
    <xf numFmtId="49" fontId="4" fillId="0" borderId="0" xfId="0" applyNumberFormat="1" applyFont="1" applyFill="1" applyAlignment="1" applyProtection="1">
      <alignment vertical="center" shrinkToFit="1"/>
    </xf>
    <xf numFmtId="49" fontId="4" fillId="2" borderId="1" xfId="0" applyNumberFormat="1" applyFont="1" applyFill="1" applyBorder="1" applyAlignment="1" applyProtection="1">
      <alignment horizontal="center" vertical="center" shrinkToFit="1"/>
      <protection locked="0"/>
    </xf>
    <xf numFmtId="0" fontId="21" fillId="0" borderId="0" xfId="0" applyFont="1" applyAlignment="1" applyProtection="1">
      <alignment vertical="center"/>
    </xf>
    <xf numFmtId="0" fontId="0" fillId="0" borderId="0" xfId="0" applyAlignment="1" applyProtection="1">
      <alignment horizontal="center" vertical="center"/>
    </xf>
    <xf numFmtId="0" fontId="27" fillId="0" borderId="0" xfId="0" applyFont="1" applyAlignment="1">
      <alignment horizontal="center" vertical="center"/>
    </xf>
    <xf numFmtId="0" fontId="8" fillId="0" borderId="2" xfId="0" applyFont="1" applyBorder="1" applyAlignment="1" applyProtection="1">
      <alignment horizontal="center" vertical="center"/>
    </xf>
    <xf numFmtId="0" fontId="0" fillId="0" borderId="0" xfId="0" applyBorder="1" applyAlignment="1" applyProtection="1">
      <alignment horizontal="center" vertical="center"/>
    </xf>
    <xf numFmtId="0" fontId="4" fillId="5" borderId="1" xfId="0" applyFont="1" applyFill="1" applyBorder="1" applyAlignment="1" applyProtection="1">
      <alignment horizontal="center" vertical="center" shrinkToFit="1"/>
    </xf>
    <xf numFmtId="0" fontId="0" fillId="0" borderId="0" xfId="0" applyProtection="1">
      <alignment vertical="center"/>
      <protection locked="0"/>
    </xf>
    <xf numFmtId="0" fontId="27" fillId="4" borderId="1" xfId="0" applyFont="1" applyFill="1" applyBorder="1" applyAlignment="1" applyProtection="1">
      <alignment horizontal="left" vertical="center"/>
      <protection locked="0"/>
    </xf>
    <xf numFmtId="0" fontId="5" fillId="4" borderId="1" xfId="3" applyFont="1" applyFill="1" applyBorder="1" applyAlignment="1" applyProtection="1">
      <alignment horizontal="left" vertical="center"/>
      <protection locked="0"/>
    </xf>
    <xf numFmtId="177" fontId="27" fillId="4" borderId="1" xfId="0" quotePrefix="1" applyNumberFormat="1" applyFont="1" applyFill="1" applyBorder="1" applyAlignment="1" applyProtection="1">
      <alignment horizontal="left" vertical="center"/>
      <protection locked="0"/>
    </xf>
    <xf numFmtId="178" fontId="27" fillId="0" borderId="1" xfId="0" applyNumberFormat="1" applyFont="1" applyFill="1" applyBorder="1" applyAlignment="1" applyProtection="1">
      <alignment horizontal="left" vertical="center"/>
    </xf>
    <xf numFmtId="179" fontId="27" fillId="4" borderId="1" xfId="0" applyNumberFormat="1" applyFont="1" applyFill="1" applyBorder="1" applyAlignment="1" applyProtection="1">
      <alignment horizontal="left" vertical="center"/>
      <protection locked="0"/>
    </xf>
    <xf numFmtId="178" fontId="27" fillId="5" borderId="1" xfId="0" applyNumberFormat="1" applyFont="1" applyFill="1" applyBorder="1" applyAlignment="1" applyProtection="1">
      <alignment horizontal="left" vertical="center"/>
    </xf>
    <xf numFmtId="0" fontId="27" fillId="0" borderId="0" xfId="0" applyFont="1" applyAlignment="1">
      <alignment horizontal="center" vertical="center"/>
    </xf>
    <xf numFmtId="0" fontId="24" fillId="0" borderId="0" xfId="0" applyFont="1" applyFill="1" applyBorder="1" applyAlignment="1" applyProtection="1">
      <alignment horizontal="left" vertical="center"/>
    </xf>
    <xf numFmtId="49" fontId="4" fillId="5" borderId="1" xfId="0" applyNumberFormat="1" applyFont="1" applyFill="1" applyBorder="1" applyAlignment="1" applyProtection="1">
      <alignment horizontal="center" vertical="center" shrinkToFit="1"/>
    </xf>
    <xf numFmtId="49" fontId="4" fillId="5" borderId="1" xfId="0" applyNumberFormat="1" applyFont="1" applyFill="1" applyBorder="1" applyAlignment="1" applyProtection="1">
      <alignment vertical="center" shrinkToFit="1"/>
    </xf>
    <xf numFmtId="177" fontId="27" fillId="0" borderId="0" xfId="0" applyNumberFormat="1" applyFont="1" applyAlignment="1">
      <alignment horizontal="center" vertical="center"/>
    </xf>
    <xf numFmtId="49" fontId="27" fillId="4" borderId="1" xfId="0" applyNumberFormat="1" applyFont="1" applyFill="1" applyBorder="1" applyAlignment="1" applyProtection="1">
      <alignment horizontal="left" vertical="center"/>
      <protection locked="0"/>
    </xf>
    <xf numFmtId="49" fontId="4" fillId="0" borderId="0" xfId="0" applyNumberFormat="1" applyFont="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1" xfId="0" applyNumberFormat="1" applyFont="1" applyBorder="1" applyAlignment="1" applyProtection="1">
      <alignment horizontal="center" vertical="center"/>
    </xf>
    <xf numFmtId="0" fontId="27" fillId="0" borderId="1" xfId="0" applyFont="1" applyBorder="1" applyAlignment="1">
      <alignment horizontal="center" vertical="center"/>
    </xf>
    <xf numFmtId="0" fontId="27" fillId="0" borderId="0" xfId="0" applyFont="1" applyAlignment="1">
      <alignment horizontal="center" vertical="center"/>
    </xf>
    <xf numFmtId="177" fontId="27" fillId="0" borderId="1" xfId="0" applyNumberFormat="1" applyFont="1" applyBorder="1" applyAlignment="1">
      <alignment horizontal="center" vertical="center"/>
    </xf>
    <xf numFmtId="0" fontId="8" fillId="0" borderId="0" xfId="0" applyFont="1" applyBorder="1" applyAlignment="1" applyProtection="1">
      <alignment horizontal="center" vertical="center"/>
    </xf>
    <xf numFmtId="0" fontId="27" fillId="6" borderId="0" xfId="0" applyFont="1" applyFill="1" applyAlignment="1">
      <alignment horizontal="center" vertical="center"/>
    </xf>
    <xf numFmtId="49" fontId="27" fillId="6" borderId="0" xfId="0" applyNumberFormat="1" applyFont="1" applyFill="1" applyAlignment="1">
      <alignment horizontal="center" vertical="center"/>
    </xf>
    <xf numFmtId="0" fontId="28" fillId="0" borderId="0" xfId="0" applyFont="1" applyFill="1" applyAlignment="1" applyProtection="1">
      <alignment horizontal="centerContinuous" vertical="center"/>
    </xf>
    <xf numFmtId="0" fontId="28" fillId="0" borderId="0" xfId="0" applyFont="1" applyFill="1" applyAlignment="1" applyProtection="1">
      <alignment horizontal="centerContinuous" vertical="center" shrinkToFit="1"/>
    </xf>
    <xf numFmtId="0" fontId="27" fillId="0" borderId="0" xfId="0" applyNumberFormat="1" applyFont="1" applyFill="1" applyAlignment="1" applyProtection="1">
      <alignment horizontal="centerContinuous" vertical="center"/>
    </xf>
    <xf numFmtId="0" fontId="27" fillId="0" borderId="0" xfId="0" applyFont="1" applyFill="1" applyAlignment="1" applyProtection="1">
      <alignment horizontal="centerContinuous" vertical="center"/>
    </xf>
    <xf numFmtId="49" fontId="27" fillId="0" borderId="0" xfId="0" applyNumberFormat="1" applyFont="1" applyFill="1" applyAlignment="1" applyProtection="1">
      <alignment horizontal="centerContinuous" vertical="center"/>
    </xf>
    <xf numFmtId="0" fontId="27" fillId="0" borderId="0" xfId="0" applyFont="1" applyFill="1" applyProtection="1">
      <alignment vertical="center"/>
    </xf>
    <xf numFmtId="0" fontId="4" fillId="0" borderId="0" xfId="0" applyFont="1" applyFill="1" applyAlignment="1" applyProtection="1">
      <alignment horizontal="center" vertical="center" shrinkToFit="1"/>
    </xf>
    <xf numFmtId="49" fontId="4" fillId="0" borderId="0" xfId="0" applyNumberFormat="1" applyFont="1" applyFill="1" applyAlignment="1" applyProtection="1">
      <alignment horizontal="center" vertical="center"/>
    </xf>
    <xf numFmtId="0" fontId="4" fillId="0" borderId="0" xfId="0" applyNumberFormat="1"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30" fillId="0" borderId="0" xfId="0" applyFont="1" applyAlignment="1">
      <alignment horizontal="center" vertical="center" shrinkToFit="1"/>
    </xf>
    <xf numFmtId="0" fontId="27" fillId="0" borderId="0" xfId="0" applyFont="1" applyAlignment="1">
      <alignment horizontal="center" vertical="center" shrinkToFit="1"/>
    </xf>
    <xf numFmtId="0" fontId="27" fillId="0" borderId="0" xfId="0" applyFont="1" applyAlignment="1">
      <alignment vertical="center" shrinkToFit="1"/>
    </xf>
    <xf numFmtId="0" fontId="27" fillId="0" borderId="1" xfId="0" applyFont="1" applyBorder="1" applyAlignment="1">
      <alignment horizontal="center" vertical="center" shrinkToFit="1"/>
    </xf>
    <xf numFmtId="0" fontId="36" fillId="0" borderId="1" xfId="0" applyFont="1" applyBorder="1" applyAlignment="1">
      <alignment horizontal="center" vertical="center" shrinkToFit="1"/>
    </xf>
    <xf numFmtId="0" fontId="28" fillId="0" borderId="0" xfId="0" applyFont="1">
      <alignment vertical="center"/>
    </xf>
    <xf numFmtId="0" fontId="27" fillId="0" borderId="1" xfId="0" applyFont="1" applyBorder="1">
      <alignment vertical="center"/>
    </xf>
    <xf numFmtId="0" fontId="27" fillId="0" borderId="0" xfId="0" applyFont="1" applyProtection="1">
      <alignment vertical="center"/>
      <protection locked="0"/>
    </xf>
    <xf numFmtId="0" fontId="29" fillId="0" borderId="0" xfId="0" applyFont="1" applyAlignment="1" applyProtection="1">
      <alignment horizontal="center" vertical="center"/>
      <protection locked="0"/>
    </xf>
    <xf numFmtId="0" fontId="27" fillId="0" borderId="0" xfId="0" applyFont="1" applyAlignment="1" applyProtection="1">
      <alignment horizontal="fill" vertical="center"/>
      <protection locked="0"/>
    </xf>
    <xf numFmtId="0" fontId="27" fillId="0" borderId="1"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0" fillId="0" borderId="0" xfId="0" applyFont="1">
      <alignment vertical="center"/>
    </xf>
    <xf numFmtId="177" fontId="30" fillId="0" borderId="0" xfId="0" applyNumberFormat="1" applyFont="1">
      <alignment vertical="center"/>
    </xf>
    <xf numFmtId="176" fontId="27" fillId="4" borderId="1" xfId="0" applyNumberFormat="1" applyFont="1" applyFill="1" applyBorder="1" applyAlignment="1" applyProtection="1">
      <alignment horizontal="left" vertical="center"/>
      <protection locked="0"/>
    </xf>
    <xf numFmtId="0" fontId="8" fillId="0" borderId="0" xfId="0" applyFont="1" applyBorder="1" applyAlignment="1" applyProtection="1">
      <alignment horizontal="center" vertical="center"/>
    </xf>
    <xf numFmtId="0" fontId="0" fillId="0" borderId="0" xfId="0" applyAlignment="1" applyProtection="1">
      <alignment vertical="center"/>
    </xf>
    <xf numFmtId="0" fontId="27" fillId="0" borderId="0" xfId="0" applyFont="1" applyAlignment="1" applyProtection="1">
      <alignment horizontal="center" vertical="center"/>
    </xf>
    <xf numFmtId="0" fontId="27" fillId="0" borderId="1" xfId="0" applyFont="1" applyBorder="1" applyAlignment="1" applyProtection="1">
      <alignment horizontal="center" vertical="center"/>
    </xf>
    <xf numFmtId="0" fontId="27" fillId="0" borderId="5" xfId="0" applyFont="1" applyBorder="1" applyAlignment="1" applyProtection="1">
      <alignment horizontal="center" vertical="center"/>
    </xf>
    <xf numFmtId="0" fontId="28" fillId="0" borderId="0" xfId="0" applyFont="1" applyAlignment="1" applyProtection="1">
      <alignment horizontal="left" vertical="center"/>
      <protection locked="0"/>
    </xf>
    <xf numFmtId="0" fontId="27" fillId="0" borderId="0" xfId="0" applyFont="1" applyAlignment="1" applyProtection="1">
      <alignment vertical="center"/>
      <protection locked="0"/>
    </xf>
    <xf numFmtId="0" fontId="27" fillId="0" borderId="1"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28" fillId="0" borderId="0" xfId="0" applyFont="1" applyAlignment="1" applyProtection="1">
      <alignment horizontal="fill" vertical="center"/>
      <protection locked="0"/>
    </xf>
    <xf numFmtId="0" fontId="0" fillId="0" borderId="0" xfId="0" applyAlignment="1" applyProtection="1">
      <alignment vertical="center"/>
      <protection locked="0"/>
    </xf>
    <xf numFmtId="0" fontId="28" fillId="0" borderId="0" xfId="0" applyFont="1" applyBorder="1" applyAlignment="1" applyProtection="1">
      <alignment horizontal="center" vertical="center"/>
      <protection locked="0"/>
    </xf>
    <xf numFmtId="0" fontId="24" fillId="0" borderId="0" xfId="0" applyFont="1" applyProtection="1">
      <alignment vertical="center"/>
    </xf>
    <xf numFmtId="0" fontId="24" fillId="5" borderId="1" xfId="0" applyFont="1" applyFill="1" applyBorder="1" applyAlignment="1" applyProtection="1">
      <alignment horizontal="center" vertical="center" shrinkToFit="1"/>
    </xf>
    <xf numFmtId="49" fontId="24" fillId="5" borderId="1" xfId="0" applyNumberFormat="1" applyFont="1" applyFill="1" applyBorder="1" applyAlignment="1" applyProtection="1">
      <alignment horizontal="center" vertical="center" shrinkToFit="1"/>
    </xf>
    <xf numFmtId="49" fontId="24" fillId="5" borderId="1" xfId="0" applyNumberFormat="1" applyFont="1" applyFill="1" applyBorder="1" applyAlignment="1" applyProtection="1">
      <alignment vertical="center" shrinkToFit="1"/>
    </xf>
    <xf numFmtId="0" fontId="24" fillId="0" borderId="1" xfId="0" applyFont="1" applyBorder="1" applyAlignment="1" applyProtection="1">
      <alignment horizontal="center" vertical="center"/>
    </xf>
    <xf numFmtId="0" fontId="24" fillId="2" borderId="1" xfId="0" applyFont="1" applyFill="1" applyBorder="1" applyAlignment="1" applyProtection="1">
      <alignment horizontal="center" vertical="center" shrinkToFit="1"/>
      <protection locked="0"/>
    </xf>
    <xf numFmtId="0" fontId="24" fillId="6" borderId="1" xfId="0" applyFont="1" applyFill="1" applyBorder="1" applyAlignment="1" applyProtection="1">
      <alignment horizontal="center" vertical="center" shrinkToFit="1"/>
    </xf>
    <xf numFmtId="0" fontId="24" fillId="2" borderId="1" xfId="0" applyNumberFormat="1" applyFont="1" applyFill="1" applyBorder="1" applyAlignment="1" applyProtection="1">
      <alignment horizontal="center" vertical="center" shrinkToFit="1"/>
      <protection locked="0"/>
    </xf>
    <xf numFmtId="49" fontId="24" fillId="2" borderId="1" xfId="0" applyNumberFormat="1" applyFont="1" applyFill="1" applyBorder="1" applyAlignment="1" applyProtection="1">
      <alignment horizontal="center" vertical="center" shrinkToFit="1"/>
      <protection locked="0"/>
    </xf>
    <xf numFmtId="0" fontId="24" fillId="6" borderId="1" xfId="0" applyNumberFormat="1" applyFont="1" applyFill="1" applyBorder="1" applyAlignment="1" applyProtection="1">
      <alignment horizontal="center" vertical="center"/>
    </xf>
    <xf numFmtId="0" fontId="24" fillId="3" borderId="1" xfId="0" applyFont="1" applyFill="1" applyBorder="1" applyAlignment="1" applyProtection="1">
      <alignment horizontal="center" vertical="center"/>
      <protection locked="0"/>
    </xf>
    <xf numFmtId="0" fontId="27" fillId="0" borderId="0" xfId="0" applyFont="1" applyAlignment="1" applyProtection="1">
      <alignment horizontal="centerContinuous" vertical="center" shrinkToFit="1"/>
    </xf>
    <xf numFmtId="9" fontId="24" fillId="0" borderId="1" xfId="2" applyFont="1" applyBorder="1" applyAlignment="1" applyProtection="1">
      <alignment horizontal="center" vertical="center" shrinkToFit="1"/>
    </xf>
    <xf numFmtId="0" fontId="24" fillId="6" borderId="10" xfId="0" applyFont="1" applyFill="1" applyBorder="1" applyAlignment="1" applyProtection="1">
      <alignment horizontal="center" vertical="center" shrinkToFit="1"/>
      <protection locked="0"/>
    </xf>
    <xf numFmtId="0" fontId="4" fillId="5" borderId="0" xfId="0" applyFont="1" applyFill="1" applyBorder="1" applyAlignment="1" applyProtection="1">
      <alignment horizontal="left" vertical="center" shrinkToFit="1"/>
    </xf>
    <xf numFmtId="0" fontId="38" fillId="5" borderId="15" xfId="0" applyFont="1" applyFill="1" applyBorder="1" applyAlignment="1" applyProtection="1">
      <alignment horizontal="center" vertical="center" shrinkToFit="1"/>
    </xf>
    <xf numFmtId="49" fontId="24" fillId="5" borderId="8" xfId="0" applyNumberFormat="1" applyFont="1" applyFill="1" applyBorder="1" applyAlignment="1" applyProtection="1">
      <alignment horizontal="center" vertical="center" shrinkToFit="1"/>
    </xf>
    <xf numFmtId="49" fontId="24" fillId="5" borderId="3" xfId="0" applyNumberFormat="1" applyFont="1" applyFill="1" applyBorder="1" applyAlignment="1" applyProtection="1">
      <alignment vertical="center" shrinkToFit="1"/>
    </xf>
    <xf numFmtId="0" fontId="24" fillId="2" borderId="1" xfId="0" applyFont="1" applyFill="1" applyBorder="1" applyAlignment="1" applyProtection="1">
      <alignment horizontal="center" vertical="center"/>
      <protection locked="0"/>
    </xf>
    <xf numFmtId="0" fontId="24" fillId="0" borderId="3" xfId="0" applyFont="1" applyBorder="1" applyAlignment="1" applyProtection="1">
      <alignment horizontal="center" vertical="center" shrinkToFit="1"/>
    </xf>
    <xf numFmtId="49" fontId="24" fillId="0" borderId="3" xfId="0" applyNumberFormat="1" applyFont="1" applyBorder="1" applyAlignment="1" applyProtection="1">
      <alignment horizontal="center" vertical="center" shrinkToFit="1"/>
    </xf>
    <xf numFmtId="49" fontId="24" fillId="0" borderId="1" xfId="0" applyNumberFormat="1" applyFont="1" applyBorder="1" applyAlignment="1" applyProtection="1">
      <alignment horizontal="center" vertical="center" shrinkToFit="1"/>
    </xf>
    <xf numFmtId="0" fontId="24" fillId="3" borderId="1" xfId="0" applyFont="1" applyFill="1" applyBorder="1" applyAlignment="1" applyProtection="1">
      <alignment horizontal="center" vertical="center" shrinkToFit="1"/>
      <protection locked="0"/>
    </xf>
    <xf numFmtId="49" fontId="24" fillId="2" borderId="10" xfId="0" applyNumberFormat="1" applyFont="1" applyFill="1" applyBorder="1" applyAlignment="1" applyProtection="1">
      <alignment horizontal="center" vertical="center" shrinkToFit="1"/>
      <protection locked="0"/>
    </xf>
    <xf numFmtId="0" fontId="43" fillId="0" borderId="0" xfId="0" applyNumberFormat="1" applyFont="1" applyFill="1" applyAlignment="1" applyProtection="1">
      <alignment horizontal="centerContinuous" vertical="center"/>
    </xf>
    <xf numFmtId="0" fontId="39" fillId="0" borderId="3" xfId="0" applyNumberFormat="1" applyFont="1" applyFill="1" applyBorder="1" applyAlignment="1" applyProtection="1">
      <alignment horizontal="center" vertical="center"/>
    </xf>
    <xf numFmtId="0" fontId="39" fillId="0" borderId="1" xfId="0" applyNumberFormat="1" applyFont="1" applyFill="1" applyBorder="1" applyAlignment="1" applyProtection="1">
      <alignment horizontal="center" vertical="center"/>
    </xf>
    <xf numFmtId="0" fontId="39" fillId="0" borderId="0" xfId="0" applyNumberFormat="1" applyFont="1" applyFill="1" applyAlignment="1" applyProtection="1">
      <alignment horizontal="center" vertical="center"/>
    </xf>
    <xf numFmtId="0" fontId="39" fillId="0" borderId="0" xfId="0" applyNumberFormat="1" applyFont="1" applyFill="1" applyBorder="1" applyAlignment="1" applyProtection="1">
      <alignment horizontal="center" vertical="center"/>
    </xf>
    <xf numFmtId="0" fontId="43" fillId="0" borderId="0" xfId="0" applyFont="1" applyFill="1" applyAlignment="1" applyProtection="1">
      <alignment horizontal="centerContinuous" vertical="center" shrinkToFit="1"/>
    </xf>
    <xf numFmtId="0" fontId="39" fillId="0" borderId="1" xfId="0" applyFont="1" applyFill="1" applyBorder="1" applyAlignment="1" applyProtection="1">
      <alignment horizontal="center" vertical="center"/>
    </xf>
    <xf numFmtId="0" fontId="44" fillId="0" borderId="0" xfId="0" applyNumberFormat="1" applyFont="1" applyFill="1" applyAlignment="1" applyProtection="1">
      <alignment horizontal="centerContinuous" vertical="center"/>
    </xf>
    <xf numFmtId="0" fontId="40" fillId="0" borderId="0" xfId="0" applyNumberFormat="1" applyFont="1" applyFill="1" applyAlignment="1" applyProtection="1">
      <alignment horizontal="center" vertical="center"/>
    </xf>
    <xf numFmtId="0" fontId="39" fillId="0" borderId="1" xfId="0" applyFont="1" applyFill="1" applyBorder="1" applyAlignment="1" applyProtection="1">
      <alignment horizontal="center" vertical="center" wrapText="1"/>
    </xf>
    <xf numFmtId="0" fontId="39" fillId="0" borderId="0" xfId="0" applyFont="1" applyFill="1" applyProtection="1">
      <alignment vertical="center"/>
    </xf>
    <xf numFmtId="0" fontId="39" fillId="0" borderId="3" xfId="0" applyFont="1" applyFill="1" applyBorder="1" applyAlignment="1" applyProtection="1">
      <alignment horizontal="center" vertical="center" shrinkToFit="1"/>
    </xf>
    <xf numFmtId="0" fontId="39" fillId="0" borderId="1" xfId="0" applyFont="1" applyFill="1" applyBorder="1" applyAlignment="1" applyProtection="1">
      <alignment horizontal="center" vertical="center" shrinkToFit="1"/>
    </xf>
    <xf numFmtId="0" fontId="39" fillId="0" borderId="3" xfId="0" applyFont="1" applyFill="1" applyBorder="1" applyAlignment="1" applyProtection="1">
      <alignment horizontal="center" vertical="center"/>
    </xf>
    <xf numFmtId="49" fontId="39" fillId="0" borderId="3" xfId="0" applyNumberFormat="1" applyFont="1" applyFill="1" applyBorder="1" applyAlignment="1" applyProtection="1">
      <alignment horizontal="center" vertical="center"/>
    </xf>
    <xf numFmtId="9" fontId="39" fillId="0" borderId="1" xfId="2" applyFont="1" applyFill="1" applyBorder="1" applyAlignment="1" applyProtection="1">
      <alignment horizontal="center" vertical="center"/>
    </xf>
    <xf numFmtId="49" fontId="39" fillId="0" borderId="1" xfId="0" applyNumberFormat="1" applyFont="1" applyFill="1" applyBorder="1" applyAlignment="1" applyProtection="1">
      <alignment horizontal="center" vertical="center"/>
    </xf>
    <xf numFmtId="0" fontId="39" fillId="0" borderId="1" xfId="0" applyFont="1" applyFill="1" applyBorder="1" applyAlignment="1" applyProtection="1">
      <alignment horizontal="center" vertical="center" shrinkToFit="1"/>
      <protection locked="0"/>
    </xf>
    <xf numFmtId="0" fontId="39" fillId="0" borderId="1" xfId="0" applyNumberFormat="1" applyFont="1" applyFill="1" applyBorder="1" applyAlignment="1" applyProtection="1">
      <alignment horizontal="center" vertical="center" shrinkToFit="1"/>
      <protection locked="0"/>
    </xf>
    <xf numFmtId="0" fontId="39" fillId="0" borderId="1" xfId="0" applyFont="1" applyFill="1" applyBorder="1" applyAlignment="1" applyProtection="1">
      <alignment horizontal="center" vertical="center"/>
      <protection locked="0"/>
    </xf>
    <xf numFmtId="49" fontId="39" fillId="0" borderId="1" xfId="0" applyNumberFormat="1" applyFont="1" applyFill="1" applyBorder="1" applyAlignment="1" applyProtection="1">
      <alignment horizontal="center" vertical="center" shrinkToFit="1"/>
      <protection locked="0"/>
    </xf>
    <xf numFmtId="0" fontId="39" fillId="0" borderId="0" xfId="0" applyFont="1" applyFill="1" applyAlignment="1" applyProtection="1">
      <alignment horizontal="center" vertical="center" shrinkToFit="1"/>
    </xf>
    <xf numFmtId="0" fontId="39" fillId="0" borderId="0" xfId="0" applyNumberFormat="1" applyFont="1" applyFill="1" applyProtection="1">
      <alignment vertical="center"/>
    </xf>
    <xf numFmtId="0" fontId="39" fillId="0" borderId="0" xfId="0" applyFont="1" applyFill="1" applyAlignment="1" applyProtection="1">
      <alignment horizontal="center" vertical="center"/>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center"/>
    </xf>
    <xf numFmtId="0" fontId="43" fillId="0" borderId="0" xfId="0" applyFont="1" applyFill="1" applyAlignment="1" applyProtection="1">
      <alignment horizontal="centerContinuous" vertical="center"/>
    </xf>
    <xf numFmtId="49" fontId="43" fillId="0" borderId="0" xfId="0" applyNumberFormat="1" applyFont="1" applyFill="1" applyAlignment="1" applyProtection="1">
      <alignment horizontal="centerContinuous" vertical="center"/>
    </xf>
    <xf numFmtId="0" fontId="43" fillId="0" borderId="0" xfId="0" applyFont="1" applyFill="1" applyProtection="1">
      <alignment vertical="center"/>
    </xf>
    <xf numFmtId="0" fontId="39" fillId="0" borderId="12"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shrinkToFit="1"/>
      <protection locked="0"/>
    </xf>
    <xf numFmtId="0" fontId="39" fillId="0" borderId="0" xfId="0" applyNumberFormat="1" applyFont="1" applyFill="1" applyBorder="1" applyAlignment="1" applyProtection="1">
      <alignment horizontal="center" vertical="center" shrinkToFit="1"/>
      <protection locked="0"/>
    </xf>
    <xf numFmtId="0" fontId="39" fillId="0" borderId="0" xfId="0" applyFont="1" applyFill="1" applyBorder="1" applyAlignment="1" applyProtection="1">
      <alignment horizontal="center" vertical="center"/>
      <protection locked="0"/>
    </xf>
    <xf numFmtId="0" fontId="27" fillId="5" borderId="0" xfId="0" applyFont="1" applyFill="1" applyAlignment="1">
      <alignment horizontal="center" vertical="center"/>
    </xf>
    <xf numFmtId="49" fontId="27" fillId="5" borderId="0" xfId="0" applyNumberFormat="1" applyFont="1" applyFill="1" applyAlignment="1">
      <alignment horizontal="center" vertical="center"/>
    </xf>
    <xf numFmtId="0" fontId="5" fillId="4" borderId="1" xfId="3" applyFont="1" applyFill="1" applyBorder="1" applyAlignment="1" applyProtection="1">
      <alignment horizontal="left" vertical="center"/>
    </xf>
    <xf numFmtId="0" fontId="24" fillId="2" borderId="1" xfId="0" applyNumberFormat="1" applyFont="1" applyFill="1" applyBorder="1" applyAlignment="1" applyProtection="1">
      <alignment horizontal="center" vertical="center" shrinkToFit="1"/>
    </xf>
    <xf numFmtId="0" fontId="24" fillId="3" borderId="10" xfId="0" applyFont="1" applyFill="1" applyBorder="1" applyAlignment="1" applyProtection="1">
      <alignment horizontal="left" vertical="center" shrinkToFit="1"/>
      <protection locked="0"/>
    </xf>
    <xf numFmtId="0" fontId="0" fillId="0" borderId="0" xfId="0" applyProtection="1">
      <alignment vertical="center"/>
    </xf>
    <xf numFmtId="0" fontId="20" fillId="0" borderId="0" xfId="0" applyFont="1" applyProtection="1">
      <alignment vertical="center"/>
    </xf>
    <xf numFmtId="0" fontId="21" fillId="0" borderId="0" xfId="0" applyFont="1" applyAlignment="1" applyProtection="1">
      <alignment horizontal="left" vertical="center"/>
    </xf>
    <xf numFmtId="0" fontId="20" fillId="0" borderId="0" xfId="0" applyFont="1" applyAlignment="1" applyProtection="1">
      <alignment horizontal="left" vertical="center"/>
    </xf>
    <xf numFmtId="0" fontId="27" fillId="0" borderId="0" xfId="0" applyFont="1" applyAlignment="1" applyProtection="1">
      <alignment horizontal="center" vertical="center"/>
      <protection locked="0"/>
    </xf>
    <xf numFmtId="0" fontId="27" fillId="6" borderId="1" xfId="0" applyFont="1" applyFill="1" applyBorder="1" applyAlignment="1" applyProtection="1">
      <alignment horizontal="center" vertical="center" wrapText="1"/>
    </xf>
    <xf numFmtId="0" fontId="27" fillId="6" borderId="1" xfId="0" applyFont="1" applyFill="1" applyBorder="1" applyAlignment="1" applyProtection="1">
      <alignment horizontal="center" vertical="center"/>
    </xf>
    <xf numFmtId="49" fontId="27" fillId="6" borderId="1" xfId="0" applyNumberFormat="1" applyFont="1" applyFill="1" applyBorder="1" applyAlignment="1" applyProtection="1">
      <alignment horizontal="center" vertical="center" wrapText="1"/>
    </xf>
    <xf numFmtId="0" fontId="27" fillId="0" borderId="0" xfId="0" applyFont="1" applyAlignment="1" applyProtection="1">
      <alignment horizontal="fill" vertical="center"/>
    </xf>
    <xf numFmtId="49" fontId="27" fillId="6" borderId="1" xfId="0" applyNumberFormat="1" applyFont="1" applyFill="1" applyBorder="1" applyAlignment="1" applyProtection="1">
      <alignment horizontal="center" vertical="center"/>
    </xf>
    <xf numFmtId="0" fontId="27" fillId="0" borderId="10" xfId="0" applyFont="1" applyBorder="1" applyAlignment="1" applyProtection="1">
      <alignment horizontal="center" vertical="center"/>
    </xf>
    <xf numFmtId="0" fontId="27" fillId="0" borderId="6" xfId="0" applyFont="1" applyBorder="1" applyAlignment="1" applyProtection="1">
      <alignment horizontal="center" vertical="center"/>
    </xf>
    <xf numFmtId="0" fontId="0" fillId="0" borderId="7" xfId="0" applyBorder="1" applyAlignment="1">
      <alignment horizontal="center" vertical="center"/>
    </xf>
    <xf numFmtId="0" fontId="0" fillId="0" borderId="6" xfId="0" applyBorder="1" applyAlignment="1" applyProtection="1">
      <alignment horizontal="center" vertical="center"/>
    </xf>
    <xf numFmtId="0" fontId="27" fillId="0" borderId="1" xfId="0" applyFont="1" applyBorder="1" applyAlignment="1" applyProtection="1">
      <alignment horizontal="center" vertical="center" wrapText="1"/>
    </xf>
    <xf numFmtId="0" fontId="0" fillId="0" borderId="1" xfId="0" applyBorder="1" applyAlignment="1" applyProtection="1">
      <alignment horizontal="center" vertical="center"/>
    </xf>
    <xf numFmtId="0" fontId="28" fillId="0" borderId="0" xfId="0" applyFont="1" applyAlignment="1" applyProtection="1">
      <alignment horizontal="center" vertical="center"/>
    </xf>
    <xf numFmtId="0" fontId="0" fillId="0" borderId="0" xfId="0" applyAlignment="1" applyProtection="1">
      <alignment vertical="center"/>
    </xf>
    <xf numFmtId="0" fontId="8" fillId="0" borderId="0" xfId="0" applyFont="1" applyBorder="1" applyAlignment="1" applyProtection="1">
      <alignment horizontal="center" vertical="center"/>
    </xf>
    <xf numFmtId="0" fontId="28" fillId="0" borderId="0" xfId="0" applyFont="1" applyAlignment="1" applyProtection="1">
      <alignment horizontal="left" vertical="center"/>
    </xf>
    <xf numFmtId="0" fontId="28" fillId="0" borderId="0" xfId="0" applyFont="1" applyBorder="1" applyAlignment="1" applyProtection="1">
      <alignment horizontal="center" vertical="center"/>
    </xf>
    <xf numFmtId="0" fontId="0" fillId="0" borderId="0" xfId="0" applyAlignment="1" applyProtection="1">
      <alignment horizontal="center" vertical="center"/>
    </xf>
    <xf numFmtId="0" fontId="32" fillId="0" borderId="0" xfId="0" applyFont="1" applyAlignment="1" applyProtection="1">
      <alignment horizontal="center" vertical="center"/>
    </xf>
    <xf numFmtId="0" fontId="27" fillId="0" borderId="1" xfId="0" applyFont="1" applyBorder="1" applyAlignment="1" applyProtection="1">
      <alignment horizontal="center" vertical="center"/>
    </xf>
    <xf numFmtId="0" fontId="27" fillId="0" borderId="11" xfId="0" applyFont="1" applyFill="1" applyBorder="1" applyAlignment="1" applyProtection="1">
      <alignment horizontal="center" vertical="center" wrapText="1"/>
    </xf>
    <xf numFmtId="0" fontId="0" fillId="0" borderId="14" xfId="0" applyBorder="1" applyAlignment="1">
      <alignment vertical="center"/>
    </xf>
    <xf numFmtId="0" fontId="27" fillId="0" borderId="5" xfId="0" applyFont="1" applyBorder="1" applyAlignment="1" applyProtection="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37" fillId="0" borderId="14" xfId="0" applyFont="1" applyBorder="1" applyAlignment="1" applyProtection="1">
      <alignment horizontal="center" vertical="center" shrinkToFit="1"/>
    </xf>
    <xf numFmtId="0" fontId="37" fillId="0" borderId="2" xfId="0" applyFont="1" applyBorder="1" applyAlignment="1" applyProtection="1">
      <alignment horizontal="center" vertical="center" shrinkToFit="1"/>
    </xf>
    <xf numFmtId="0" fontId="37" fillId="0" borderId="9" xfId="0" applyFont="1" applyBorder="1" applyAlignment="1" applyProtection="1">
      <alignment horizontal="center" vertical="center" shrinkToFit="1"/>
    </xf>
    <xf numFmtId="0" fontId="24" fillId="0" borderId="1" xfId="0" applyFont="1" applyBorder="1" applyAlignment="1" applyProtection="1">
      <alignment horizontal="center" vertical="center" wrapText="1"/>
    </xf>
    <xf numFmtId="0" fontId="37" fillId="0" borderId="10" xfId="0" applyFont="1" applyBorder="1" applyAlignment="1" applyProtection="1">
      <alignment horizontal="center" vertical="center"/>
    </xf>
    <xf numFmtId="0" fontId="37" fillId="0" borderId="6" xfId="0" applyFont="1" applyBorder="1" applyAlignment="1" applyProtection="1">
      <alignment horizontal="center" vertical="center"/>
    </xf>
    <xf numFmtId="0" fontId="37" fillId="0" borderId="7" xfId="0" applyFont="1" applyBorder="1" applyAlignment="1" applyProtection="1">
      <alignment horizontal="center" vertical="center"/>
    </xf>
    <xf numFmtId="0" fontId="24" fillId="0" borderId="12" xfId="0" applyFont="1" applyBorder="1" applyAlignment="1" applyProtection="1">
      <alignment horizontal="center" vertical="center" wrapText="1"/>
    </xf>
    <xf numFmtId="0" fontId="24" fillId="0" borderId="13" xfId="0" applyFont="1" applyBorder="1" applyAlignment="1" applyProtection="1">
      <alignment horizontal="center" vertical="center" wrapText="1"/>
    </xf>
    <xf numFmtId="0" fontId="40" fillId="5" borderId="8" xfId="0" applyFont="1" applyFill="1" applyBorder="1" applyAlignment="1" applyProtection="1">
      <alignment horizontal="center" vertical="center" wrapText="1"/>
    </xf>
    <xf numFmtId="0" fontId="40" fillId="5" borderId="8" xfId="0" applyFont="1" applyFill="1" applyBorder="1" applyAlignment="1" applyProtection="1">
      <alignment horizontal="center" vertical="center"/>
    </xf>
    <xf numFmtId="0" fontId="40" fillId="5" borderId="3" xfId="0" applyFont="1" applyFill="1" applyBorder="1" applyAlignment="1" applyProtection="1">
      <alignment horizontal="center" vertical="center"/>
    </xf>
    <xf numFmtId="0" fontId="4" fillId="6" borderId="10" xfId="0" applyFont="1" applyFill="1" applyBorder="1" applyAlignment="1" applyProtection="1">
      <alignment vertical="center"/>
    </xf>
    <xf numFmtId="0" fontId="0" fillId="0" borderId="7" xfId="0" applyBorder="1">
      <alignment vertical="center"/>
    </xf>
    <xf numFmtId="0" fontId="24" fillId="0" borderId="8" xfId="0" applyFont="1" applyBorder="1" applyAlignment="1" applyProtection="1">
      <alignment horizontal="center" vertical="center" shrinkToFit="1"/>
    </xf>
    <xf numFmtId="0" fontId="24" fillId="0" borderId="3" xfId="0" applyFont="1" applyBorder="1" applyAlignment="1" applyProtection="1">
      <alignment horizontal="center" vertical="center" shrinkToFit="1"/>
    </xf>
    <xf numFmtId="0" fontId="24" fillId="5" borderId="8" xfId="0" applyNumberFormat="1" applyFont="1" applyFill="1" applyBorder="1" applyAlignment="1" applyProtection="1">
      <alignment horizontal="center" vertical="center"/>
    </xf>
    <xf numFmtId="0" fontId="24" fillId="5" borderId="3" xfId="0" applyNumberFormat="1" applyFont="1" applyFill="1" applyBorder="1" applyAlignment="1" applyProtection="1">
      <alignment horizontal="center" vertical="center"/>
    </xf>
    <xf numFmtId="0" fontId="24" fillId="5" borderId="11" xfId="0" applyFont="1" applyFill="1" applyBorder="1" applyAlignment="1" applyProtection="1">
      <alignment horizontal="center" vertical="center" shrinkToFit="1"/>
    </xf>
    <xf numFmtId="0" fontId="38" fillId="5" borderId="13" xfId="0" applyFont="1" applyFill="1" applyBorder="1" applyAlignment="1" applyProtection="1">
      <alignment horizontal="center" vertical="center" shrinkToFit="1"/>
    </xf>
    <xf numFmtId="0" fontId="24" fillId="0" borderId="11" xfId="0" applyFont="1" applyBorder="1" applyAlignment="1" applyProtection="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37" fillId="0" borderId="4" xfId="0" applyFont="1" applyBorder="1" applyAlignment="1" applyProtection="1">
      <alignment horizontal="center" vertical="center" wrapText="1"/>
    </xf>
    <xf numFmtId="0" fontId="37" fillId="0" borderId="0" xfId="0" applyFont="1" applyBorder="1" applyAlignment="1" applyProtection="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wrapText="1"/>
    </xf>
    <xf numFmtId="0" fontId="37" fillId="0" borderId="14" xfId="0" applyFont="1" applyBorder="1" applyAlignment="1" applyProtection="1">
      <alignment horizontal="center" vertical="center" wrapText="1"/>
    </xf>
    <xf numFmtId="0" fontId="37" fillId="0" borderId="2" xfId="0" applyFont="1" applyBorder="1" applyAlignment="1" applyProtection="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24" fillId="3" borderId="10" xfId="0" applyFont="1" applyFill="1" applyBorder="1" applyAlignment="1" applyProtection="1">
      <alignment horizontal="center" vertical="center"/>
      <protection locked="0"/>
    </xf>
    <xf numFmtId="0" fontId="24" fillId="3" borderId="7" xfId="0" applyFont="1" applyFill="1" applyBorder="1" applyAlignment="1" applyProtection="1">
      <alignment horizontal="center" vertical="center"/>
      <protection locked="0"/>
    </xf>
    <xf numFmtId="0" fontId="0" fillId="0" borderId="0" xfId="0" applyAlignment="1">
      <alignment horizontal="center" vertical="center" wrapText="1"/>
    </xf>
    <xf numFmtId="0" fontId="0" fillId="0" borderId="7" xfId="0" applyBorder="1" applyAlignment="1" applyProtection="1">
      <alignment vertical="center"/>
    </xf>
    <xf numFmtId="0" fontId="39" fillId="5" borderId="8" xfId="0" applyFont="1" applyFill="1" applyBorder="1" applyAlignment="1" applyProtection="1">
      <alignment horizontal="center" vertical="center" wrapText="1"/>
    </xf>
    <xf numFmtId="0" fontId="39" fillId="5" borderId="8" xfId="0" applyFont="1" applyFill="1" applyBorder="1" applyAlignment="1" applyProtection="1">
      <alignment horizontal="center" vertical="center"/>
    </xf>
    <xf numFmtId="0" fontId="39" fillId="5" borderId="3" xfId="0"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0" fontId="0" fillId="0" borderId="7" xfId="0" applyBorder="1" applyAlignment="1">
      <alignment horizontal="left" vertical="center"/>
    </xf>
    <xf numFmtId="0" fontId="4" fillId="0" borderId="1" xfId="0" applyFont="1" applyBorder="1" applyAlignment="1" applyProtection="1">
      <alignment horizontal="center" vertical="center" wrapText="1"/>
    </xf>
    <xf numFmtId="0" fontId="10" fillId="0" borderId="10"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8"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5" borderId="8"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11" xfId="0" applyFont="1" applyFill="1" applyBorder="1" applyAlignment="1" applyProtection="1">
      <alignment horizontal="center" vertical="center" shrinkToFit="1"/>
    </xf>
    <xf numFmtId="0" fontId="0" fillId="5" borderId="13" xfId="0" applyFill="1" applyBorder="1" applyAlignment="1" applyProtection="1">
      <alignment horizontal="center" vertical="center" shrinkToFit="1"/>
    </xf>
    <xf numFmtId="0" fontId="4" fillId="5" borderId="8" xfId="0" applyNumberFormat="1" applyFont="1" applyFill="1" applyBorder="1" applyAlignment="1" applyProtection="1">
      <alignment horizontal="center" vertical="center" wrapText="1"/>
    </xf>
    <xf numFmtId="0" fontId="4" fillId="5" borderId="8" xfId="0" applyNumberFormat="1" applyFont="1" applyFill="1" applyBorder="1" applyAlignment="1" applyProtection="1">
      <alignment horizontal="center" vertical="center"/>
    </xf>
    <xf numFmtId="0" fontId="4" fillId="5" borderId="3" xfId="0" applyNumberFormat="1" applyFont="1" applyFill="1" applyBorder="1" applyAlignment="1" applyProtection="1">
      <alignment horizontal="center" vertical="center"/>
    </xf>
    <xf numFmtId="0" fontId="10" fillId="0" borderId="4"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27" fillId="0" borderId="1" xfId="0" applyFont="1" applyBorder="1" applyAlignment="1">
      <alignment horizontal="center" vertical="center"/>
    </xf>
    <xf numFmtId="177" fontId="27" fillId="0" borderId="1" xfId="0" applyNumberFormat="1" applyFont="1" applyBorder="1" applyAlignment="1">
      <alignment horizontal="center" vertical="center"/>
    </xf>
    <xf numFmtId="0" fontId="32" fillId="0" borderId="0" xfId="0" applyFont="1" applyAlignment="1" applyProtection="1">
      <alignment horizontal="left" vertical="center" wrapText="1"/>
      <protection locked="0"/>
    </xf>
    <xf numFmtId="0" fontId="0" fillId="0" borderId="0" xfId="0" applyAlignment="1" applyProtection="1">
      <alignment vertical="center" wrapText="1"/>
      <protection locked="0"/>
    </xf>
    <xf numFmtId="0" fontId="33" fillId="0" borderId="0" xfId="0" applyFont="1" applyAlignment="1" applyProtection="1">
      <alignment horizontal="distributed" wrapText="1"/>
      <protection locked="0"/>
    </xf>
    <xf numFmtId="0" fontId="0" fillId="0" borderId="0" xfId="0" applyAlignment="1" applyProtection="1">
      <alignment horizontal="distributed" wrapText="1"/>
      <protection locked="0"/>
    </xf>
    <xf numFmtId="0" fontId="32" fillId="0" borderId="0" xfId="0" applyFont="1" applyAlignment="1" applyProtection="1">
      <alignment horizontal="center" vertical="center" wrapText="1"/>
    </xf>
    <xf numFmtId="0" fontId="0" fillId="0" borderId="0" xfId="0" applyAlignment="1" applyProtection="1">
      <alignment horizontal="center" vertical="center" wrapText="1"/>
    </xf>
    <xf numFmtId="0" fontId="34" fillId="0" borderId="0" xfId="0" applyFont="1" applyAlignment="1" applyProtection="1">
      <alignment horizontal="center" vertical="center" wrapText="1"/>
    </xf>
    <xf numFmtId="0" fontId="0" fillId="0" borderId="0" xfId="0" applyAlignment="1" applyProtection="1">
      <alignment vertical="center" wrapText="1"/>
    </xf>
    <xf numFmtId="0" fontId="28" fillId="0" borderId="0" xfId="0" applyFont="1" applyAlignment="1" applyProtection="1">
      <alignment horizontal="center" vertical="center" wrapText="1"/>
    </xf>
    <xf numFmtId="0" fontId="28" fillId="0" borderId="0" xfId="0" applyFont="1" applyAlignment="1" applyProtection="1">
      <alignment horizontal="left" vertical="center"/>
      <protection locked="0"/>
    </xf>
    <xf numFmtId="0" fontId="27" fillId="0" borderId="0" xfId="0" applyFont="1" applyAlignment="1" applyProtection="1">
      <alignment vertical="center"/>
      <protection locked="0"/>
    </xf>
    <xf numFmtId="0" fontId="28" fillId="0" borderId="0" xfId="0" applyFont="1" applyAlignment="1" applyProtection="1">
      <alignment horizontal="left" wrapText="1"/>
      <protection locked="0"/>
    </xf>
    <xf numFmtId="0" fontId="0" fillId="0" borderId="0" xfId="0" applyAlignment="1" applyProtection="1">
      <alignment wrapText="1"/>
      <protection locked="0"/>
    </xf>
    <xf numFmtId="0" fontId="0" fillId="0" borderId="0" xfId="0" applyAlignment="1" applyProtection="1">
      <alignment horizontal="left" vertical="center"/>
    </xf>
    <xf numFmtId="0" fontId="0" fillId="0" borderId="0" xfId="0" applyAlignment="1" applyProtection="1">
      <alignment horizontal="left" vertical="center"/>
      <protection locked="0"/>
    </xf>
    <xf numFmtId="0" fontId="30" fillId="0" borderId="0" xfId="0" applyFont="1" applyAlignment="1" applyProtection="1">
      <alignment horizontal="left" vertical="center"/>
      <protection locked="0"/>
    </xf>
    <xf numFmtId="0" fontId="27" fillId="0" borderId="1" xfId="0" applyFont="1" applyBorder="1" applyAlignment="1" applyProtection="1">
      <alignment horizontal="center" vertical="center" wrapText="1"/>
      <protection locked="0"/>
    </xf>
    <xf numFmtId="0" fontId="28" fillId="6" borderId="0" xfId="0" applyFont="1" applyFill="1" applyAlignment="1" applyProtection="1">
      <alignment horizontal="left" vertical="center"/>
    </xf>
    <xf numFmtId="0" fontId="0" fillId="6" borderId="0" xfId="0" applyFill="1" applyAlignment="1" applyProtection="1">
      <alignment horizontal="left" vertical="center"/>
    </xf>
    <xf numFmtId="177" fontId="28" fillId="0" borderId="0" xfId="0" applyNumberFormat="1" applyFont="1" applyAlignment="1" applyProtection="1">
      <alignment horizontal="left" vertical="center"/>
      <protection locked="0"/>
    </xf>
    <xf numFmtId="0" fontId="27" fillId="0" borderId="5" xfId="0" applyFont="1" applyBorder="1" applyAlignment="1" applyProtection="1">
      <alignment horizontal="center" vertical="center" wrapText="1"/>
      <protection locked="0"/>
    </xf>
    <xf numFmtId="0" fontId="27" fillId="0" borderId="3"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shrinkToFit="1"/>
      <protection locked="0"/>
    </xf>
    <xf numFmtId="0" fontId="27" fillId="0" borderId="7" xfId="0" applyFont="1" applyBorder="1" applyAlignment="1" applyProtection="1">
      <alignment vertical="center" shrinkToFit="1"/>
      <protection locked="0"/>
    </xf>
    <xf numFmtId="0" fontId="28" fillId="0" borderId="0" xfId="0" applyFont="1" applyAlignment="1" applyProtection="1">
      <alignment horizontal="fill" vertical="center"/>
    </xf>
    <xf numFmtId="0" fontId="0" fillId="6" borderId="0" xfId="0" applyFill="1" applyAlignment="1" applyProtection="1">
      <alignment vertical="center"/>
    </xf>
    <xf numFmtId="0" fontId="28" fillId="0" borderId="2" xfId="0" applyFont="1" applyBorder="1" applyAlignment="1" applyProtection="1">
      <alignment horizontal="center" vertical="center"/>
    </xf>
    <xf numFmtId="0" fontId="0" fillId="0" borderId="2" xfId="0"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Alignment="1" applyProtection="1">
      <alignment vertical="center"/>
    </xf>
    <xf numFmtId="0" fontId="22" fillId="0" borderId="0" xfId="0" applyFont="1" applyAlignment="1" applyProtection="1">
      <alignment horizontal="center" vertical="center"/>
    </xf>
    <xf numFmtId="0" fontId="12" fillId="0" borderId="0" xfId="0" applyFont="1" applyAlignment="1" applyProtection="1">
      <alignment horizontal="left" vertical="center" wrapText="1"/>
    </xf>
    <xf numFmtId="0" fontId="21" fillId="0" borderId="0" xfId="0" applyFont="1" applyBorder="1" applyAlignment="1" applyProtection="1">
      <alignment horizontal="center" vertical="center"/>
    </xf>
    <xf numFmtId="0" fontId="7" fillId="0" borderId="0" xfId="0" applyFont="1" applyAlignment="1" applyProtection="1">
      <alignment horizontal="justify" vertical="center" wrapText="1"/>
      <protection locked="0"/>
    </xf>
    <xf numFmtId="0" fontId="0" fillId="0" borderId="0" xfId="0" applyAlignment="1" applyProtection="1">
      <alignment vertical="center"/>
      <protection locked="0"/>
    </xf>
    <xf numFmtId="0" fontId="7" fillId="0" borderId="0" xfId="0" applyFont="1" applyAlignment="1" applyProtection="1">
      <alignment horizontal="justify" vertical="center"/>
      <protection locked="0"/>
    </xf>
    <xf numFmtId="0" fontId="7" fillId="0" borderId="0" xfId="0" applyFont="1" applyAlignment="1" applyProtection="1">
      <alignment horizontal="distributed" vertical="center"/>
      <protection locked="0"/>
    </xf>
    <xf numFmtId="0" fontId="18" fillId="0" borderId="0" xfId="0" applyFont="1" applyAlignment="1" applyProtection="1">
      <alignment horizontal="left" vertical="center"/>
    </xf>
    <xf numFmtId="0" fontId="39" fillId="0" borderId="12" xfId="0" applyFont="1" applyFill="1" applyBorder="1" applyAlignment="1" applyProtection="1">
      <alignment horizontal="center" vertical="center" wrapText="1"/>
    </xf>
    <xf numFmtId="0" fontId="39" fillId="0" borderId="13" xfId="0" applyFont="1" applyFill="1" applyBorder="1" applyAlignment="1" applyProtection="1">
      <alignment horizontal="center" vertical="center" wrapText="1"/>
    </xf>
    <xf numFmtId="0" fontId="41" fillId="0" borderId="10" xfId="0" applyFont="1" applyFill="1" applyBorder="1" applyAlignment="1" applyProtection="1">
      <alignment horizontal="center" vertical="center"/>
    </xf>
    <xf numFmtId="0" fontId="41" fillId="0" borderId="6" xfId="0" applyFont="1" applyFill="1" applyBorder="1" applyAlignment="1" applyProtection="1">
      <alignment horizontal="center" vertical="center"/>
    </xf>
    <xf numFmtId="0" fontId="41" fillId="0" borderId="7" xfId="0" applyFont="1" applyFill="1" applyBorder="1" applyAlignment="1" applyProtection="1">
      <alignment horizontal="center" vertical="center"/>
    </xf>
    <xf numFmtId="0" fontId="39" fillId="0" borderId="11" xfId="0" applyFont="1" applyFill="1" applyBorder="1" applyAlignment="1" applyProtection="1">
      <alignment horizontal="center" vertical="center" wrapText="1"/>
    </xf>
    <xf numFmtId="0" fontId="42" fillId="0" borderId="12" xfId="0" applyFont="1" applyBorder="1" applyAlignment="1">
      <alignment horizontal="center" vertical="center" wrapText="1"/>
    </xf>
  </cellXfs>
  <cellStyles count="4">
    <cellStyle name="一般" xfId="0" builtinId="0"/>
    <cellStyle name="一般 3" xfId="1"/>
    <cellStyle name="百分比" xfId="2" builtinId="5"/>
    <cellStyle name="超連結" xfId="3" builtin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0"/>
  </sheetPr>
  <dimension ref="A1:H214"/>
  <sheetViews>
    <sheetView tabSelected="1" topLeftCell="A4" workbookViewId="0">
      <selection activeCell="D5" sqref="D5"/>
    </sheetView>
  </sheetViews>
  <sheetFormatPr defaultColWidth="8.88671875" defaultRowHeight="16.2"/>
  <cols>
    <col min="1" max="1" width="15.88671875" style="19" customWidth="1"/>
    <col min="2" max="2" width="18" style="19" customWidth="1"/>
    <col min="3" max="3" width="6.88671875" style="102" customWidth="1"/>
    <col min="4" max="4" width="48" style="19" customWidth="1"/>
    <col min="5" max="16384" width="8.88671875" style="19"/>
  </cols>
  <sheetData>
    <row r="1" spans="1:6" ht="22.2">
      <c r="A1" s="191" t="s">
        <v>158</v>
      </c>
      <c r="B1" s="192"/>
      <c r="C1" s="192"/>
      <c r="D1" s="192"/>
    </row>
    <row r="2" spans="1:6" ht="27" customHeight="1">
      <c r="A2" s="193" t="s">
        <v>24</v>
      </c>
      <c r="B2" s="193"/>
      <c r="C2" s="193"/>
      <c r="D2" s="193"/>
    </row>
    <row r="3" spans="1:6" ht="17.399999999999999" customHeight="1">
      <c r="A3" s="2"/>
      <c r="B3" s="17" t="s">
        <v>35</v>
      </c>
      <c r="C3" s="84"/>
      <c r="D3" s="71"/>
    </row>
    <row r="4" spans="1:6" ht="11.4" customHeight="1">
      <c r="A4" s="49"/>
      <c r="B4" s="49"/>
      <c r="C4" s="100"/>
      <c r="D4" s="71"/>
    </row>
    <row r="5" spans="1:6" ht="25.95" customHeight="1">
      <c r="A5" s="185" t="s">
        <v>7</v>
      </c>
      <c r="B5" s="186"/>
      <c r="C5" s="187"/>
      <c r="D5" s="53"/>
    </row>
    <row r="6" spans="1:6" ht="25.95" customHeight="1">
      <c r="A6" s="185" t="s">
        <v>37</v>
      </c>
      <c r="B6" s="186"/>
      <c r="C6" s="187"/>
      <c r="D6" s="53"/>
      <c r="F6" s="3"/>
    </row>
    <row r="7" spans="1:6" ht="25.95" customHeight="1">
      <c r="A7" s="186" t="s">
        <v>55</v>
      </c>
      <c r="B7" s="188"/>
      <c r="C7" s="187"/>
      <c r="D7" s="64"/>
    </row>
    <row r="8" spans="1:6" ht="25.95" customHeight="1">
      <c r="A8" s="104" t="s">
        <v>53</v>
      </c>
      <c r="B8" s="185" t="s">
        <v>1</v>
      </c>
      <c r="C8" s="187"/>
      <c r="D8" s="64"/>
    </row>
    <row r="9" spans="1:6" ht="25.95" customHeight="1">
      <c r="A9" s="104" t="s">
        <v>54</v>
      </c>
      <c r="B9" s="185" t="s">
        <v>1</v>
      </c>
      <c r="C9" s="187"/>
      <c r="D9" s="64"/>
    </row>
    <row r="10" spans="1:6" ht="25.95" customHeight="1">
      <c r="A10" s="198" t="s">
        <v>0</v>
      </c>
      <c r="B10" s="185" t="s">
        <v>1</v>
      </c>
      <c r="C10" s="187"/>
      <c r="D10" s="53"/>
    </row>
    <row r="11" spans="1:6" ht="25.95" customHeight="1">
      <c r="A11" s="198"/>
      <c r="B11" s="185" t="s">
        <v>2</v>
      </c>
      <c r="C11" s="187"/>
      <c r="D11" s="99"/>
    </row>
    <row r="12" spans="1:6" ht="25.95" customHeight="1">
      <c r="A12" s="198"/>
      <c r="B12" s="185" t="s">
        <v>3</v>
      </c>
      <c r="C12" s="187"/>
      <c r="D12" s="55"/>
    </row>
    <row r="13" spans="1:6" ht="25.95" customHeight="1">
      <c r="A13" s="198"/>
      <c r="B13" s="185" t="s">
        <v>4</v>
      </c>
      <c r="C13" s="187"/>
      <c r="D13" s="54"/>
    </row>
    <row r="14" spans="1:6" ht="25.95" customHeight="1">
      <c r="A14" s="201" t="s">
        <v>159</v>
      </c>
      <c r="B14" s="185" t="s">
        <v>165</v>
      </c>
      <c r="C14" s="187"/>
      <c r="D14" s="172">
        <f>統計!C26</f>
        <v>0</v>
      </c>
    </row>
    <row r="15" spans="1:6" ht="25.95" customHeight="1">
      <c r="A15" s="202"/>
      <c r="B15" s="199" t="s">
        <v>162</v>
      </c>
      <c r="C15" s="20" t="s">
        <v>160</v>
      </c>
      <c r="D15" s="54"/>
    </row>
    <row r="16" spans="1:6" ht="25.95" customHeight="1">
      <c r="A16" s="202"/>
      <c r="B16" s="200"/>
      <c r="C16" s="103" t="s">
        <v>161</v>
      </c>
      <c r="D16" s="56">
        <f>350*D15</f>
        <v>0</v>
      </c>
    </row>
    <row r="17" spans="1:8" ht="25.95" customHeight="1">
      <c r="A17" s="202"/>
      <c r="B17" s="199" t="s">
        <v>163</v>
      </c>
      <c r="C17" s="20" t="s">
        <v>160</v>
      </c>
      <c r="D17" s="54">
        <v>0</v>
      </c>
    </row>
    <row r="18" spans="1:8" ht="25.95" customHeight="1">
      <c r="A18" s="202"/>
      <c r="B18" s="200"/>
      <c r="C18" s="103" t="s">
        <v>161</v>
      </c>
      <c r="D18" s="56">
        <f>450*D17</f>
        <v>0</v>
      </c>
    </row>
    <row r="19" spans="1:8" ht="25.95" customHeight="1">
      <c r="A19" s="202"/>
      <c r="B19" s="199" t="s">
        <v>164</v>
      </c>
      <c r="C19" s="20" t="s">
        <v>160</v>
      </c>
      <c r="D19" s="54">
        <v>0</v>
      </c>
    </row>
    <row r="20" spans="1:8" ht="25.95" customHeight="1">
      <c r="A20" s="203"/>
      <c r="B20" s="200"/>
      <c r="C20" s="103" t="s">
        <v>161</v>
      </c>
      <c r="D20" s="56">
        <f>550*D19</f>
        <v>0</v>
      </c>
    </row>
    <row r="21" spans="1:8" ht="25.95" customHeight="1">
      <c r="A21" s="189" t="s">
        <v>57</v>
      </c>
      <c r="B21" s="20" t="s">
        <v>41</v>
      </c>
      <c r="C21" s="20"/>
      <c r="D21" s="56">
        <f>D16+D18+D20</f>
        <v>0</v>
      </c>
    </row>
    <row r="22" spans="1:8" ht="25.95" customHeight="1">
      <c r="A22" s="190"/>
      <c r="B22" s="20" t="s">
        <v>5</v>
      </c>
      <c r="C22" s="20"/>
      <c r="D22" s="57"/>
    </row>
    <row r="23" spans="1:8" ht="25.95" customHeight="1">
      <c r="A23" s="190"/>
      <c r="B23" s="20" t="s">
        <v>6</v>
      </c>
      <c r="C23" s="20"/>
      <c r="D23" s="58">
        <f>D21</f>
        <v>0</v>
      </c>
    </row>
    <row r="24" spans="1:8" ht="25.95" customHeight="1">
      <c r="A24" s="190"/>
      <c r="B24" s="20" t="s">
        <v>82</v>
      </c>
      <c r="C24" s="20"/>
      <c r="D24" s="53"/>
    </row>
    <row r="25" spans="1:8" ht="29.4" customHeight="1">
      <c r="A25" s="21" t="s">
        <v>56</v>
      </c>
    </row>
    <row r="26" spans="1:8" ht="24.6">
      <c r="A26" s="197" t="str">
        <f>A1</f>
        <v>2016年第三屆運博分齡游泳錦標賽</v>
      </c>
      <c r="B26" s="196"/>
      <c r="C26" s="196"/>
      <c r="D26" s="196"/>
      <c r="E26" s="47"/>
      <c r="F26" s="47"/>
      <c r="G26" s="47"/>
      <c r="H26" s="47"/>
    </row>
    <row r="27" spans="1:8" ht="22.2">
      <c r="A27" s="22" t="s">
        <v>21</v>
      </c>
      <c r="B27" s="194">
        <f>D5</f>
        <v>0</v>
      </c>
      <c r="C27" s="194"/>
      <c r="D27" s="192"/>
      <c r="E27" s="47"/>
      <c r="F27" s="47"/>
      <c r="G27" s="47"/>
      <c r="H27" s="47"/>
    </row>
    <row r="28" spans="1:8" ht="22.2">
      <c r="A28" s="195" t="s">
        <v>46</v>
      </c>
      <c r="B28" s="196"/>
      <c r="C28" s="196"/>
      <c r="D28" s="196"/>
      <c r="E28" s="50"/>
      <c r="F28" s="50"/>
      <c r="G28" s="50"/>
      <c r="H28" s="50"/>
    </row>
    <row r="29" spans="1:8" s="92" customFormat="1" ht="22.2">
      <c r="A29" s="111"/>
      <c r="B29" s="108"/>
      <c r="C29" s="108"/>
      <c r="D29" s="108"/>
      <c r="E29" s="96"/>
      <c r="F29" s="96"/>
      <c r="G29" s="96"/>
      <c r="H29" s="96"/>
    </row>
    <row r="30" spans="1:8" s="92" customFormat="1" ht="22.2">
      <c r="A30" s="111"/>
      <c r="B30" s="108"/>
      <c r="C30" s="108"/>
      <c r="D30" s="108"/>
      <c r="E30" s="96"/>
      <c r="F30" s="96"/>
      <c r="G30" s="96"/>
      <c r="H30" s="96"/>
    </row>
    <row r="31" spans="1:8" s="92" customFormat="1" ht="22.2">
      <c r="A31" s="111"/>
      <c r="B31" s="108"/>
      <c r="C31" s="108"/>
      <c r="D31" s="108"/>
      <c r="E31" s="96"/>
      <c r="F31" s="96"/>
      <c r="G31" s="96"/>
      <c r="H31" s="96"/>
    </row>
    <row r="32" spans="1:8" s="92" customFormat="1" ht="22.2">
      <c r="A32" s="111"/>
      <c r="B32" s="108"/>
      <c r="C32" s="108"/>
      <c r="D32" s="108"/>
      <c r="E32" s="96"/>
      <c r="F32" s="96"/>
      <c r="G32" s="96"/>
      <c r="H32" s="96"/>
    </row>
    <row r="33" spans="1:8" s="92" customFormat="1" ht="22.2">
      <c r="A33" s="111"/>
      <c r="B33" s="108"/>
      <c r="C33" s="108"/>
      <c r="D33" s="108"/>
      <c r="E33" s="96"/>
      <c r="F33" s="96"/>
      <c r="G33" s="96"/>
      <c r="H33" s="96"/>
    </row>
    <row r="34" spans="1:8" s="92" customFormat="1" ht="22.2">
      <c r="A34" s="111"/>
      <c r="B34" s="108"/>
      <c r="C34" s="108"/>
      <c r="D34" s="108"/>
      <c r="E34" s="96"/>
      <c r="F34" s="96"/>
      <c r="G34" s="96"/>
      <c r="H34" s="96"/>
    </row>
    <row r="35" spans="1:8" s="92" customFormat="1" ht="22.2">
      <c r="A35" s="111"/>
      <c r="B35" s="108"/>
      <c r="C35" s="108"/>
      <c r="D35" s="108"/>
      <c r="E35" s="96"/>
      <c r="F35" s="96"/>
      <c r="G35" s="96"/>
      <c r="H35" s="96"/>
    </row>
    <row r="36" spans="1:8" s="92" customFormat="1" ht="22.2">
      <c r="A36" s="111"/>
      <c r="B36" s="108"/>
      <c r="C36" s="108"/>
      <c r="D36" s="108"/>
      <c r="E36" s="96"/>
      <c r="F36" s="96"/>
      <c r="G36" s="96"/>
      <c r="H36" s="96"/>
    </row>
    <row r="37" spans="1:8" s="92" customFormat="1" ht="22.2">
      <c r="A37" s="111"/>
      <c r="B37" s="108"/>
      <c r="C37" s="108"/>
      <c r="D37" s="108"/>
      <c r="E37" s="96"/>
      <c r="F37" s="96"/>
      <c r="G37" s="96"/>
      <c r="H37" s="96"/>
    </row>
    <row r="38" spans="1:8" s="92" customFormat="1" ht="22.2">
      <c r="A38" s="111"/>
      <c r="B38" s="108"/>
      <c r="C38" s="108"/>
      <c r="D38" s="108"/>
      <c r="E38" s="96"/>
      <c r="F38" s="96"/>
      <c r="G38" s="96"/>
      <c r="H38" s="96"/>
    </row>
    <row r="39" spans="1:8" s="92" customFormat="1" ht="22.2">
      <c r="A39" s="111"/>
      <c r="B39" s="108"/>
      <c r="C39" s="108"/>
      <c r="D39" s="108"/>
      <c r="E39" s="96"/>
      <c r="F39" s="96"/>
      <c r="G39" s="96"/>
      <c r="H39" s="96"/>
    </row>
    <row r="40" spans="1:8" s="92" customFormat="1" ht="22.2">
      <c r="A40" s="111"/>
      <c r="B40" s="108"/>
      <c r="C40" s="108"/>
      <c r="D40" s="108"/>
      <c r="E40" s="96"/>
      <c r="F40" s="96"/>
      <c r="G40" s="96"/>
      <c r="H40" s="96"/>
    </row>
    <row r="41" spans="1:8" s="92" customFormat="1" ht="22.2">
      <c r="A41" s="111"/>
      <c r="B41" s="108"/>
      <c r="C41" s="108"/>
      <c r="D41" s="108"/>
      <c r="E41" s="96"/>
      <c r="F41" s="96"/>
      <c r="G41" s="96"/>
      <c r="H41" s="96"/>
    </row>
    <row r="42" spans="1:8" s="92" customFormat="1" ht="22.2">
      <c r="A42" s="111"/>
      <c r="B42" s="108"/>
      <c r="C42" s="108"/>
      <c r="D42" s="108"/>
      <c r="E42" s="96"/>
      <c r="F42" s="96"/>
      <c r="G42" s="96"/>
      <c r="H42" s="96"/>
    </row>
    <row r="43" spans="1:8" s="92" customFormat="1" ht="22.2">
      <c r="A43" s="111"/>
      <c r="B43" s="108"/>
      <c r="C43" s="108"/>
      <c r="D43" s="108"/>
      <c r="E43" s="96"/>
      <c r="F43" s="96"/>
      <c r="G43" s="96"/>
      <c r="H43" s="96"/>
    </row>
    <row r="44" spans="1:8" s="92" customFormat="1" ht="22.2">
      <c r="A44" s="111"/>
      <c r="B44" s="108"/>
      <c r="C44" s="108"/>
      <c r="D44" s="108"/>
      <c r="E44" s="96"/>
      <c r="F44" s="96"/>
      <c r="G44" s="96"/>
      <c r="H44" s="96"/>
    </row>
    <row r="45" spans="1:8" s="92" customFormat="1" ht="22.2">
      <c r="A45" s="111"/>
      <c r="B45" s="108"/>
      <c r="C45" s="108"/>
      <c r="D45" s="108"/>
      <c r="E45" s="96"/>
      <c r="F45" s="96"/>
      <c r="G45" s="96"/>
      <c r="H45" s="96"/>
    </row>
    <row r="46" spans="1:8" s="92" customFormat="1" ht="22.2">
      <c r="A46" s="111"/>
      <c r="B46" s="108"/>
      <c r="C46" s="108"/>
      <c r="D46" s="108"/>
      <c r="E46" s="96"/>
      <c r="F46" s="96"/>
      <c r="G46" s="96"/>
      <c r="H46" s="96"/>
    </row>
    <row r="47" spans="1:8" s="92" customFormat="1" ht="22.2">
      <c r="A47" s="111"/>
      <c r="B47" s="108"/>
      <c r="C47" s="108"/>
      <c r="D47" s="108"/>
      <c r="E47" s="96"/>
      <c r="F47" s="96"/>
      <c r="G47" s="96"/>
      <c r="H47" s="96"/>
    </row>
    <row r="48" spans="1:8" s="92" customFormat="1" ht="22.2">
      <c r="A48" s="111"/>
      <c r="B48" s="108"/>
      <c r="C48" s="108"/>
      <c r="D48" s="108"/>
      <c r="E48" s="96"/>
      <c r="F48" s="96"/>
      <c r="G48" s="96"/>
      <c r="H48" s="96"/>
    </row>
    <row r="49" spans="1:8" s="92" customFormat="1" ht="22.2">
      <c r="A49" s="111"/>
      <c r="B49" s="108"/>
      <c r="C49" s="108"/>
      <c r="D49" s="108"/>
      <c r="E49" s="96"/>
      <c r="F49" s="96"/>
      <c r="G49" s="96"/>
      <c r="H49" s="96"/>
    </row>
    <row r="50" spans="1:8" s="92" customFormat="1" ht="22.2">
      <c r="A50" s="111"/>
      <c r="B50" s="108"/>
      <c r="C50" s="108"/>
      <c r="D50" s="108"/>
      <c r="E50" s="96"/>
      <c r="F50" s="96"/>
      <c r="G50" s="96"/>
      <c r="H50" s="96"/>
    </row>
    <row r="51" spans="1:8" s="92" customFormat="1" ht="22.2">
      <c r="A51" s="111"/>
      <c r="B51" s="108"/>
      <c r="C51" s="108"/>
      <c r="D51" s="108"/>
      <c r="E51" s="96"/>
      <c r="F51" s="96"/>
      <c r="G51" s="96"/>
      <c r="H51" s="96"/>
    </row>
    <row r="52" spans="1:8" s="92" customFormat="1" ht="22.2">
      <c r="A52" s="111"/>
      <c r="B52" s="108"/>
      <c r="C52" s="108"/>
      <c r="D52" s="108"/>
      <c r="E52" s="96"/>
      <c r="F52" s="96"/>
      <c r="G52" s="96"/>
      <c r="H52" s="96"/>
    </row>
    <row r="53" spans="1:8" s="92" customFormat="1" ht="22.2">
      <c r="A53" s="111"/>
      <c r="B53" s="108"/>
      <c r="C53" s="108"/>
      <c r="D53" s="108"/>
      <c r="E53" s="96"/>
      <c r="F53" s="96"/>
      <c r="G53" s="96"/>
      <c r="H53" s="96"/>
    </row>
    <row r="54" spans="1:8" s="92" customFormat="1" ht="22.2">
      <c r="A54" s="111"/>
      <c r="B54" s="108"/>
      <c r="C54" s="108"/>
      <c r="D54" s="108"/>
      <c r="E54" s="96"/>
      <c r="F54" s="96"/>
      <c r="G54" s="96"/>
      <c r="H54" s="96"/>
    </row>
    <row r="55" spans="1:8" s="92" customFormat="1" ht="22.2">
      <c r="A55" s="111"/>
      <c r="B55" s="108"/>
      <c r="C55" s="108"/>
      <c r="D55" s="108"/>
      <c r="E55" s="96"/>
      <c r="F55" s="96"/>
      <c r="G55" s="96"/>
      <c r="H55" s="96"/>
    </row>
    <row r="56" spans="1:8" s="92" customFormat="1" ht="22.2">
      <c r="A56" s="111"/>
      <c r="B56" s="108"/>
      <c r="C56" s="108"/>
      <c r="D56" s="108"/>
      <c r="E56" s="96"/>
      <c r="F56" s="96"/>
      <c r="G56" s="96"/>
      <c r="H56" s="96"/>
    </row>
    <row r="57" spans="1:8" s="92" customFormat="1">
      <c r="C57" s="179"/>
    </row>
    <row r="58" spans="1:8" s="92" customFormat="1">
      <c r="C58" s="179"/>
    </row>
    <row r="59" spans="1:8" s="92" customFormat="1">
      <c r="C59" s="179"/>
    </row>
    <row r="60" spans="1:8" s="92" customFormat="1">
      <c r="C60" s="179"/>
    </row>
    <row r="61" spans="1:8" s="92" customFormat="1">
      <c r="C61" s="179"/>
    </row>
    <row r="62" spans="1:8" s="92" customFormat="1">
      <c r="C62" s="179"/>
    </row>
    <row r="63" spans="1:8" s="92" customFormat="1">
      <c r="C63" s="179"/>
    </row>
    <row r="64" spans="1:8" s="92" customFormat="1">
      <c r="C64" s="179"/>
    </row>
    <row r="65" spans="3:3" s="92" customFormat="1">
      <c r="C65" s="179"/>
    </row>
    <row r="66" spans="3:3" s="92" customFormat="1">
      <c r="C66" s="179"/>
    </row>
    <row r="67" spans="3:3" s="92" customFormat="1">
      <c r="C67" s="179"/>
    </row>
    <row r="68" spans="3:3" s="92" customFormat="1">
      <c r="C68" s="179"/>
    </row>
    <row r="69" spans="3:3" s="92" customFormat="1">
      <c r="C69" s="179"/>
    </row>
    <row r="70" spans="3:3" s="92" customFormat="1">
      <c r="C70" s="179"/>
    </row>
    <row r="71" spans="3:3" s="92" customFormat="1">
      <c r="C71" s="179"/>
    </row>
    <row r="72" spans="3:3" s="92" customFormat="1">
      <c r="C72" s="179"/>
    </row>
    <row r="73" spans="3:3" s="92" customFormat="1">
      <c r="C73" s="179"/>
    </row>
    <row r="74" spans="3:3" s="92" customFormat="1">
      <c r="C74" s="179"/>
    </row>
    <row r="75" spans="3:3" s="92" customFormat="1">
      <c r="C75" s="179"/>
    </row>
    <row r="76" spans="3:3" s="92" customFormat="1">
      <c r="C76" s="179"/>
    </row>
    <row r="77" spans="3:3" s="92" customFormat="1">
      <c r="C77" s="179"/>
    </row>
    <row r="78" spans="3:3" s="92" customFormat="1">
      <c r="C78" s="179"/>
    </row>
    <row r="79" spans="3:3" s="92" customFormat="1">
      <c r="C79" s="179"/>
    </row>
    <row r="80" spans="3:3" s="92" customFormat="1">
      <c r="C80" s="179"/>
    </row>
    <row r="81" spans="3:3" s="92" customFormat="1">
      <c r="C81" s="179"/>
    </row>
    <row r="82" spans="3:3" s="92" customFormat="1">
      <c r="C82" s="179"/>
    </row>
    <row r="83" spans="3:3" s="92" customFormat="1">
      <c r="C83" s="179"/>
    </row>
    <row r="84" spans="3:3" s="92" customFormat="1">
      <c r="C84" s="179"/>
    </row>
    <row r="85" spans="3:3" s="92" customFormat="1">
      <c r="C85" s="179"/>
    </row>
    <row r="86" spans="3:3" s="92" customFormat="1">
      <c r="C86" s="179"/>
    </row>
    <row r="87" spans="3:3" s="92" customFormat="1">
      <c r="C87" s="179"/>
    </row>
    <row r="88" spans="3:3" s="92" customFormat="1">
      <c r="C88" s="179"/>
    </row>
    <row r="89" spans="3:3" s="92" customFormat="1">
      <c r="C89" s="179"/>
    </row>
    <row r="90" spans="3:3" s="92" customFormat="1">
      <c r="C90" s="179"/>
    </row>
    <row r="91" spans="3:3" s="92" customFormat="1">
      <c r="C91" s="179"/>
    </row>
    <row r="92" spans="3:3" s="92" customFormat="1">
      <c r="C92" s="179"/>
    </row>
    <row r="93" spans="3:3" s="92" customFormat="1">
      <c r="C93" s="179"/>
    </row>
    <row r="94" spans="3:3" s="92" customFormat="1">
      <c r="C94" s="179"/>
    </row>
    <row r="95" spans="3:3" s="92" customFormat="1">
      <c r="C95" s="179"/>
    </row>
    <row r="96" spans="3:3" s="92" customFormat="1">
      <c r="C96" s="179"/>
    </row>
    <row r="97" spans="3:3" s="92" customFormat="1">
      <c r="C97" s="179"/>
    </row>
    <row r="98" spans="3:3" s="92" customFormat="1">
      <c r="C98" s="179"/>
    </row>
    <row r="99" spans="3:3" s="92" customFormat="1">
      <c r="C99" s="179"/>
    </row>
    <row r="100" spans="3:3" s="92" customFormat="1">
      <c r="C100" s="179"/>
    </row>
    <row r="101" spans="3:3" s="92" customFormat="1">
      <c r="C101" s="179"/>
    </row>
    <row r="102" spans="3:3" s="92" customFormat="1">
      <c r="C102" s="179"/>
    </row>
    <row r="103" spans="3:3" s="92" customFormat="1">
      <c r="C103" s="179"/>
    </row>
    <row r="104" spans="3:3" s="92" customFormat="1">
      <c r="C104" s="179"/>
    </row>
    <row r="105" spans="3:3" s="92" customFormat="1">
      <c r="C105" s="179"/>
    </row>
    <row r="106" spans="3:3" s="92" customFormat="1">
      <c r="C106" s="179"/>
    </row>
    <row r="107" spans="3:3" s="92" customFormat="1">
      <c r="C107" s="179"/>
    </row>
    <row r="108" spans="3:3" s="92" customFormat="1">
      <c r="C108" s="179"/>
    </row>
    <row r="109" spans="3:3" s="92" customFormat="1">
      <c r="C109" s="179"/>
    </row>
    <row r="110" spans="3:3" s="92" customFormat="1">
      <c r="C110" s="179"/>
    </row>
    <row r="111" spans="3:3" s="92" customFormat="1">
      <c r="C111" s="179"/>
    </row>
    <row r="112" spans="3:3" s="92" customFormat="1">
      <c r="C112" s="179"/>
    </row>
    <row r="113" spans="3:3" s="92" customFormat="1">
      <c r="C113" s="179"/>
    </row>
    <row r="114" spans="3:3" s="92" customFormat="1">
      <c r="C114" s="179"/>
    </row>
    <row r="115" spans="3:3" s="92" customFormat="1">
      <c r="C115" s="179"/>
    </row>
    <row r="116" spans="3:3" s="92" customFormat="1">
      <c r="C116" s="179"/>
    </row>
    <row r="117" spans="3:3" s="92" customFormat="1">
      <c r="C117" s="179"/>
    </row>
    <row r="118" spans="3:3" s="92" customFormat="1">
      <c r="C118" s="179"/>
    </row>
    <row r="119" spans="3:3" s="92" customFormat="1">
      <c r="C119" s="179"/>
    </row>
    <row r="120" spans="3:3" s="92" customFormat="1">
      <c r="C120" s="179"/>
    </row>
    <row r="121" spans="3:3" s="92" customFormat="1">
      <c r="C121" s="179"/>
    </row>
    <row r="122" spans="3:3" s="92" customFormat="1">
      <c r="C122" s="179"/>
    </row>
    <row r="123" spans="3:3" s="92" customFormat="1">
      <c r="C123" s="179"/>
    </row>
    <row r="124" spans="3:3" s="92" customFormat="1">
      <c r="C124" s="179"/>
    </row>
    <row r="125" spans="3:3" s="92" customFormat="1">
      <c r="C125" s="179"/>
    </row>
    <row r="126" spans="3:3" s="92" customFormat="1">
      <c r="C126" s="179"/>
    </row>
    <row r="127" spans="3:3" s="92" customFormat="1">
      <c r="C127" s="179"/>
    </row>
    <row r="128" spans="3:3" s="92" customFormat="1">
      <c r="C128" s="179"/>
    </row>
    <row r="129" spans="3:3" s="92" customFormat="1">
      <c r="C129" s="179"/>
    </row>
    <row r="130" spans="3:3" s="92" customFormat="1">
      <c r="C130" s="179"/>
    </row>
    <row r="131" spans="3:3" s="92" customFormat="1">
      <c r="C131" s="179"/>
    </row>
    <row r="132" spans="3:3" s="92" customFormat="1">
      <c r="C132" s="179"/>
    </row>
    <row r="133" spans="3:3" s="92" customFormat="1">
      <c r="C133" s="179"/>
    </row>
    <row r="134" spans="3:3" s="92" customFormat="1">
      <c r="C134" s="179"/>
    </row>
    <row r="135" spans="3:3" s="92" customFormat="1">
      <c r="C135" s="179"/>
    </row>
    <row r="136" spans="3:3" s="92" customFormat="1">
      <c r="C136" s="179"/>
    </row>
    <row r="137" spans="3:3" s="92" customFormat="1">
      <c r="C137" s="179"/>
    </row>
    <row r="138" spans="3:3" s="92" customFormat="1">
      <c r="C138" s="179"/>
    </row>
    <row r="139" spans="3:3" s="92" customFormat="1">
      <c r="C139" s="179"/>
    </row>
    <row r="140" spans="3:3" s="92" customFormat="1">
      <c r="C140" s="179"/>
    </row>
    <row r="141" spans="3:3" s="92" customFormat="1">
      <c r="C141" s="179"/>
    </row>
    <row r="142" spans="3:3" s="92" customFormat="1">
      <c r="C142" s="179"/>
    </row>
    <row r="143" spans="3:3" s="92" customFormat="1">
      <c r="C143" s="179"/>
    </row>
    <row r="144" spans="3:3" s="92" customFormat="1">
      <c r="C144" s="179"/>
    </row>
    <row r="145" spans="3:3" s="92" customFormat="1">
      <c r="C145" s="179"/>
    </row>
    <row r="146" spans="3:3" s="92" customFormat="1">
      <c r="C146" s="179"/>
    </row>
    <row r="147" spans="3:3" s="92" customFormat="1">
      <c r="C147" s="179"/>
    </row>
    <row r="148" spans="3:3" s="92" customFormat="1">
      <c r="C148" s="179"/>
    </row>
    <row r="149" spans="3:3" s="92" customFormat="1">
      <c r="C149" s="179"/>
    </row>
    <row r="150" spans="3:3" s="92" customFormat="1">
      <c r="C150" s="179"/>
    </row>
    <row r="151" spans="3:3" s="92" customFormat="1">
      <c r="C151" s="179"/>
    </row>
    <row r="152" spans="3:3" s="92" customFormat="1">
      <c r="C152" s="179"/>
    </row>
    <row r="153" spans="3:3" s="92" customFormat="1">
      <c r="C153" s="179"/>
    </row>
    <row r="154" spans="3:3" s="92" customFormat="1">
      <c r="C154" s="179"/>
    </row>
    <row r="155" spans="3:3" s="92" customFormat="1">
      <c r="C155" s="179"/>
    </row>
    <row r="156" spans="3:3" s="92" customFormat="1">
      <c r="C156" s="179"/>
    </row>
    <row r="157" spans="3:3" s="92" customFormat="1">
      <c r="C157" s="179"/>
    </row>
    <row r="158" spans="3:3" s="92" customFormat="1">
      <c r="C158" s="179"/>
    </row>
    <row r="159" spans="3:3" s="92" customFormat="1">
      <c r="C159" s="179"/>
    </row>
    <row r="160" spans="3:3" s="92" customFormat="1">
      <c r="C160" s="179"/>
    </row>
    <row r="161" spans="3:3" s="92" customFormat="1">
      <c r="C161" s="179"/>
    </row>
    <row r="162" spans="3:3" s="92" customFormat="1">
      <c r="C162" s="179"/>
    </row>
    <row r="163" spans="3:3" s="92" customFormat="1">
      <c r="C163" s="179"/>
    </row>
    <row r="164" spans="3:3" s="92" customFormat="1">
      <c r="C164" s="179"/>
    </row>
    <row r="165" spans="3:3" s="92" customFormat="1">
      <c r="C165" s="179"/>
    </row>
    <row r="166" spans="3:3" s="92" customFormat="1">
      <c r="C166" s="179"/>
    </row>
    <row r="167" spans="3:3" s="92" customFormat="1">
      <c r="C167" s="179"/>
    </row>
    <row r="168" spans="3:3" s="92" customFormat="1">
      <c r="C168" s="179"/>
    </row>
    <row r="169" spans="3:3" s="92" customFormat="1">
      <c r="C169" s="179"/>
    </row>
    <row r="170" spans="3:3" s="92" customFormat="1">
      <c r="C170" s="179"/>
    </row>
    <row r="171" spans="3:3" s="92" customFormat="1">
      <c r="C171" s="179"/>
    </row>
    <row r="172" spans="3:3" s="92" customFormat="1">
      <c r="C172" s="179"/>
    </row>
    <row r="173" spans="3:3" s="92" customFormat="1">
      <c r="C173" s="179"/>
    </row>
    <row r="174" spans="3:3" s="92" customFormat="1">
      <c r="C174" s="179"/>
    </row>
    <row r="175" spans="3:3" s="92" customFormat="1">
      <c r="C175" s="179"/>
    </row>
    <row r="176" spans="3:3" s="92" customFormat="1">
      <c r="C176" s="179"/>
    </row>
    <row r="177" spans="3:3" s="92" customFormat="1">
      <c r="C177" s="179"/>
    </row>
    <row r="178" spans="3:3" s="92" customFormat="1">
      <c r="C178" s="179"/>
    </row>
    <row r="179" spans="3:3" s="92" customFormat="1">
      <c r="C179" s="179"/>
    </row>
    <row r="180" spans="3:3" s="92" customFormat="1">
      <c r="C180" s="179"/>
    </row>
    <row r="181" spans="3:3" s="92" customFormat="1">
      <c r="C181" s="179"/>
    </row>
    <row r="182" spans="3:3" s="92" customFormat="1">
      <c r="C182" s="179"/>
    </row>
    <row r="183" spans="3:3" s="92" customFormat="1">
      <c r="C183" s="179"/>
    </row>
    <row r="184" spans="3:3" s="92" customFormat="1">
      <c r="C184" s="179"/>
    </row>
    <row r="185" spans="3:3" s="92" customFormat="1">
      <c r="C185" s="179"/>
    </row>
    <row r="186" spans="3:3" s="92" customFormat="1">
      <c r="C186" s="179"/>
    </row>
    <row r="187" spans="3:3" s="92" customFormat="1">
      <c r="C187" s="179"/>
    </row>
    <row r="188" spans="3:3" s="92" customFormat="1">
      <c r="C188" s="179"/>
    </row>
    <row r="189" spans="3:3" s="92" customFormat="1">
      <c r="C189" s="179"/>
    </row>
    <row r="190" spans="3:3" s="92" customFormat="1">
      <c r="C190" s="179"/>
    </row>
    <row r="191" spans="3:3" s="92" customFormat="1">
      <c r="C191" s="179"/>
    </row>
    <row r="192" spans="3:3" s="92" customFormat="1">
      <c r="C192" s="179"/>
    </row>
    <row r="193" spans="3:3" s="92" customFormat="1">
      <c r="C193" s="179"/>
    </row>
    <row r="194" spans="3:3" s="92" customFormat="1">
      <c r="C194" s="179"/>
    </row>
    <row r="195" spans="3:3" s="92" customFormat="1">
      <c r="C195" s="179"/>
    </row>
    <row r="196" spans="3:3" s="92" customFormat="1">
      <c r="C196" s="179"/>
    </row>
    <row r="197" spans="3:3" s="92" customFormat="1">
      <c r="C197" s="179"/>
    </row>
    <row r="198" spans="3:3" s="92" customFormat="1">
      <c r="C198" s="179"/>
    </row>
    <row r="199" spans="3:3" s="92" customFormat="1">
      <c r="C199" s="179"/>
    </row>
    <row r="200" spans="3:3" s="92" customFormat="1">
      <c r="C200" s="179"/>
    </row>
    <row r="201" spans="3:3" s="92" customFormat="1">
      <c r="C201" s="179"/>
    </row>
    <row r="202" spans="3:3" s="92" customFormat="1">
      <c r="C202" s="179"/>
    </row>
    <row r="203" spans="3:3" s="92" customFormat="1">
      <c r="C203" s="179"/>
    </row>
    <row r="204" spans="3:3" s="92" customFormat="1">
      <c r="C204" s="179"/>
    </row>
    <row r="205" spans="3:3" s="92" customFormat="1">
      <c r="C205" s="179"/>
    </row>
    <row r="206" spans="3:3" s="92" customFormat="1">
      <c r="C206" s="179"/>
    </row>
    <row r="207" spans="3:3" s="92" customFormat="1">
      <c r="C207" s="179"/>
    </row>
    <row r="208" spans="3:3" s="92" customFormat="1">
      <c r="C208" s="179"/>
    </row>
    <row r="209" spans="3:3" s="92" customFormat="1">
      <c r="C209" s="179"/>
    </row>
    <row r="210" spans="3:3" s="92" customFormat="1">
      <c r="C210" s="179"/>
    </row>
    <row r="211" spans="3:3" s="92" customFormat="1">
      <c r="C211" s="179"/>
    </row>
    <row r="212" spans="3:3" s="92" customFormat="1">
      <c r="C212" s="179"/>
    </row>
    <row r="213" spans="3:3" s="92" customFormat="1">
      <c r="C213" s="179"/>
    </row>
    <row r="214" spans="3:3" s="92" customFormat="1">
      <c r="C214" s="179"/>
    </row>
  </sheetData>
  <sheetProtection password="CC33" sheet="1" scenarios="1" selectLockedCells="1"/>
  <mergeCells count="21">
    <mergeCell ref="A21:A24"/>
    <mergeCell ref="A1:D1"/>
    <mergeCell ref="A2:D2"/>
    <mergeCell ref="B27:D27"/>
    <mergeCell ref="A28:D28"/>
    <mergeCell ref="A26:D26"/>
    <mergeCell ref="A10:A13"/>
    <mergeCell ref="B15:B16"/>
    <mergeCell ref="B17:B18"/>
    <mergeCell ref="B19:B20"/>
    <mergeCell ref="A5:C5"/>
    <mergeCell ref="B14:C14"/>
    <mergeCell ref="A14:A20"/>
    <mergeCell ref="B11:C11"/>
    <mergeCell ref="B12:C12"/>
    <mergeCell ref="B13:C13"/>
    <mergeCell ref="A6:C6"/>
    <mergeCell ref="A7:C7"/>
    <mergeCell ref="B8:C8"/>
    <mergeCell ref="B9:C9"/>
    <mergeCell ref="B10:C10"/>
  </mergeCells>
  <phoneticPr fontId="1" type="noConversion"/>
  <dataValidations count="2">
    <dataValidation errorStyle="warning" operator="lessThanOrEqual" allowBlank="1" showInputMessage="1" showErrorMessage="1" errorTitle="逾四個字" error="請輸入4個字內之單位簡稱" sqref="E1:IW1048576 A57:D65541 A8:A14 B8:B15 B2:B6 C15 A21:A56 B27:C27 A1:A6 D2:D5 B19:C19 D7:D25 B29:D56 C2:C4 B17:C17 B21:C25"/>
    <dataValidation type="textLength" errorStyle="warning" operator="lessThanOrEqual" allowBlank="1" showInputMessage="1" showErrorMessage="1" errorTitle="逾四個字" error="請輸入4個字內之單位簡稱" prompt="請勿逾4個全形字" sqref="D6">
      <formula1>4</formula1>
    </dataValidation>
  </dataValidations>
  <pageMargins left="0.62992125984251968" right="0.62992125984251968" top="0.74803149606299213" bottom="0.74803149606299213" header="0.31496062992125984" footer="0.31496062992125984"/>
  <pageSetup paperSize="9" orientation="portrait" horizontalDpi="0" verticalDpi="0" r:id="rId1"/>
  <rowBreaks count="1" manualBreakCount="1">
    <brk id="25" max="16383" man="1"/>
  </rowBreak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6.2"/>
  <sheetData/>
  <phoneticPr fontId="2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6.2"/>
  <sheetData/>
  <phoneticPr fontId="35"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6.2"/>
  <sheetData/>
  <phoneticPr fontId="3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6.2"/>
  <sheetData/>
  <phoneticPr fontId="3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
  <sheetViews>
    <sheetView workbookViewId="0">
      <selection activeCell="K18" sqref="K18"/>
    </sheetView>
  </sheetViews>
  <sheetFormatPr defaultRowHeight="16.2"/>
  <sheetData/>
  <phoneticPr fontId="3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6.2"/>
  <sheetData/>
  <phoneticPr fontId="3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6.2"/>
  <sheetData/>
  <phoneticPr fontId="3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0"/>
  </sheetPr>
  <dimension ref="A1:Y58"/>
  <sheetViews>
    <sheetView zoomScaleNormal="100" workbookViewId="0">
      <pane ySplit="7" topLeftCell="A8" activePane="bottomLeft" state="frozen"/>
      <selection pane="bottomLeft" activeCell="M12" sqref="M12"/>
    </sheetView>
  </sheetViews>
  <sheetFormatPr defaultColWidth="9" defaultRowHeight="13.8"/>
  <cols>
    <col min="1" max="1" width="2.33203125" style="5" customWidth="1"/>
    <col min="2" max="2" width="8.77734375" style="40" customWidth="1"/>
    <col min="3" max="3" width="5.33203125" style="7" customWidth="1"/>
    <col min="4" max="4" width="4.44140625" style="31" customWidth="1"/>
    <col min="5" max="5" width="4.21875" style="43" customWidth="1"/>
    <col min="6" max="6" width="5.44140625" style="18" customWidth="1"/>
    <col min="7" max="7" width="3.44140625" style="6" customWidth="1"/>
    <col min="8" max="8" width="5.21875" style="6" customWidth="1"/>
    <col min="9" max="9" width="6.77734375" style="36" customWidth="1"/>
    <col min="10" max="10" width="5.21875" style="6" customWidth="1"/>
    <col min="11" max="11" width="6.77734375" style="36" customWidth="1"/>
    <col min="12" max="12" width="5.21875" style="36" customWidth="1"/>
    <col min="13" max="13" width="6.77734375" style="36" customWidth="1"/>
    <col min="14" max="14" width="5.21875" style="36" customWidth="1"/>
    <col min="15" max="15" width="6.77734375" style="36" customWidth="1"/>
    <col min="16" max="16" width="5.21875" style="36" customWidth="1"/>
    <col min="17" max="17" width="6.77734375" style="36" customWidth="1"/>
    <col min="18" max="18" width="6.21875" style="40" customWidth="1"/>
    <col min="19" max="20" width="4.77734375" style="6" customWidth="1"/>
    <col min="21" max="21" width="6.77734375" style="65" customWidth="1"/>
    <col min="22" max="22" width="6.21875" style="40" customWidth="1"/>
    <col min="23" max="24" width="4.77734375" style="6" customWidth="1"/>
    <col min="25" max="25" width="6.77734375" style="65" customWidth="1"/>
    <col min="26" max="16384" width="9" style="5"/>
  </cols>
  <sheetData>
    <row r="1" spans="1:25" s="19" customFormat="1" ht="22.2">
      <c r="A1" s="23" t="str">
        <f>'填報順序1-參賽單位資料'!A1:D1</f>
        <v>2016年第三屆運博分齡游泳錦標賽</v>
      </c>
      <c r="B1" s="30"/>
      <c r="C1" s="23"/>
      <c r="D1" s="30"/>
      <c r="E1" s="42"/>
      <c r="F1" s="25"/>
      <c r="G1" s="24"/>
      <c r="H1" s="24"/>
      <c r="I1" s="35"/>
      <c r="J1" s="24"/>
      <c r="K1" s="35"/>
      <c r="L1" s="35"/>
      <c r="M1" s="35"/>
      <c r="N1" s="35"/>
      <c r="O1" s="35"/>
      <c r="P1" s="35"/>
      <c r="Q1" s="35"/>
      <c r="R1" s="123"/>
      <c r="S1" s="24"/>
      <c r="T1" s="24"/>
      <c r="U1" s="35"/>
      <c r="V1" s="123"/>
      <c r="W1" s="24"/>
      <c r="X1" s="24"/>
      <c r="Y1" s="35"/>
    </row>
    <row r="2" spans="1:25" s="19" customFormat="1" ht="22.2">
      <c r="A2" s="23" t="s">
        <v>104</v>
      </c>
      <c r="B2" s="30"/>
      <c r="C2" s="23"/>
      <c r="D2" s="30"/>
      <c r="E2" s="42"/>
      <c r="F2" s="25"/>
      <c r="G2" s="24"/>
      <c r="H2" s="24"/>
      <c r="I2" s="35"/>
      <c r="J2" s="24"/>
      <c r="K2" s="35"/>
      <c r="L2" s="35"/>
      <c r="M2" s="35"/>
      <c r="N2" s="35"/>
      <c r="O2" s="35"/>
      <c r="P2" s="35"/>
      <c r="Q2" s="35"/>
      <c r="R2" s="123"/>
      <c r="S2" s="24"/>
      <c r="T2" s="24"/>
      <c r="U2" s="35"/>
      <c r="V2" s="123"/>
      <c r="W2" s="24"/>
      <c r="X2" s="24"/>
      <c r="Y2" s="35"/>
    </row>
    <row r="3" spans="1:25" s="4" customFormat="1" ht="16.2">
      <c r="A3" s="3"/>
      <c r="B3" s="41"/>
      <c r="C3" s="60" t="s">
        <v>190</v>
      </c>
      <c r="D3" s="32"/>
      <c r="E3" s="44"/>
      <c r="H3" s="216"/>
      <c r="I3" s="217"/>
      <c r="J3" s="60" t="s">
        <v>191</v>
      </c>
      <c r="K3" s="37"/>
      <c r="L3" s="37"/>
      <c r="M3" s="37"/>
      <c r="N3" s="37"/>
      <c r="O3" s="37"/>
      <c r="P3" s="235"/>
      <c r="Q3" s="236"/>
      <c r="R3" s="60" t="s">
        <v>192</v>
      </c>
      <c r="U3" s="66"/>
      <c r="V3" s="126"/>
      <c r="W3" s="10"/>
      <c r="X3" s="3"/>
      <c r="Y3" s="66"/>
    </row>
    <row r="4" spans="1:25" s="112" customFormat="1" ht="14.25" customHeight="1">
      <c r="A4" s="207" t="s">
        <v>167</v>
      </c>
      <c r="B4" s="208" t="s">
        <v>168</v>
      </c>
      <c r="C4" s="209"/>
      <c r="D4" s="209"/>
      <c r="E4" s="209"/>
      <c r="F4" s="209"/>
      <c r="G4" s="210"/>
      <c r="H4" s="224" t="s">
        <v>166</v>
      </c>
      <c r="I4" s="211"/>
      <c r="J4" s="211"/>
      <c r="K4" s="211"/>
      <c r="L4" s="225"/>
      <c r="M4" s="225"/>
      <c r="N4" s="225"/>
      <c r="O4" s="225"/>
      <c r="P4" s="225"/>
      <c r="Q4" s="226"/>
      <c r="R4" s="211" t="s">
        <v>169</v>
      </c>
      <c r="S4" s="211"/>
      <c r="T4" s="211"/>
      <c r="U4" s="212"/>
      <c r="V4" s="211" t="s">
        <v>170</v>
      </c>
      <c r="W4" s="211"/>
      <c r="X4" s="211"/>
      <c r="Y4" s="212"/>
    </row>
    <row r="5" spans="1:25" s="112" customFormat="1" ht="14.25" customHeight="1">
      <c r="A5" s="207"/>
      <c r="B5" s="218" t="s">
        <v>171</v>
      </c>
      <c r="C5" s="213" t="s">
        <v>172</v>
      </c>
      <c r="D5" s="222" t="s">
        <v>173</v>
      </c>
      <c r="E5" s="223"/>
      <c r="F5" s="220" t="s">
        <v>174</v>
      </c>
      <c r="G5" s="207" t="s">
        <v>175</v>
      </c>
      <c r="H5" s="227" t="s">
        <v>211</v>
      </c>
      <c r="I5" s="228"/>
      <c r="J5" s="228"/>
      <c r="K5" s="228"/>
      <c r="L5" s="229"/>
      <c r="M5" s="229"/>
      <c r="N5" s="229"/>
      <c r="O5" s="229"/>
      <c r="P5" s="229"/>
      <c r="Q5" s="230"/>
      <c r="R5" s="205" t="s">
        <v>176</v>
      </c>
      <c r="S5" s="205"/>
      <c r="T5" s="205"/>
      <c r="U5" s="206"/>
      <c r="V5" s="204" t="s">
        <v>176</v>
      </c>
      <c r="W5" s="205"/>
      <c r="X5" s="205"/>
      <c r="Y5" s="206"/>
    </row>
    <row r="6" spans="1:25" s="112" customFormat="1" ht="14.25" customHeight="1">
      <c r="A6" s="207"/>
      <c r="B6" s="218"/>
      <c r="C6" s="214"/>
      <c r="D6" s="113" t="s">
        <v>177</v>
      </c>
      <c r="E6" s="114" t="s">
        <v>178</v>
      </c>
      <c r="F6" s="220"/>
      <c r="G6" s="207"/>
      <c r="H6" s="231" t="s">
        <v>179</v>
      </c>
      <c r="I6" s="232"/>
      <c r="J6" s="232"/>
      <c r="K6" s="232"/>
      <c r="L6" s="233"/>
      <c r="M6" s="233"/>
      <c r="N6" s="233"/>
      <c r="O6" s="233"/>
      <c r="P6" s="233"/>
      <c r="Q6" s="234"/>
      <c r="R6" s="205" t="s">
        <v>180</v>
      </c>
      <c r="S6" s="205"/>
      <c r="T6" s="205"/>
      <c r="U6" s="206"/>
      <c r="V6" s="204" t="s">
        <v>180</v>
      </c>
      <c r="W6" s="205"/>
      <c r="X6" s="205"/>
      <c r="Y6" s="206"/>
    </row>
    <row r="7" spans="1:25" s="112" customFormat="1" ht="14.25" customHeight="1">
      <c r="A7" s="207"/>
      <c r="B7" s="219"/>
      <c r="C7" s="215"/>
      <c r="D7" s="113" t="s">
        <v>181</v>
      </c>
      <c r="E7" s="115" t="s">
        <v>182</v>
      </c>
      <c r="F7" s="221"/>
      <c r="G7" s="207"/>
      <c r="H7" s="131" t="s">
        <v>183</v>
      </c>
      <c r="I7" s="132" t="s">
        <v>184</v>
      </c>
      <c r="J7" s="131" t="s">
        <v>185</v>
      </c>
      <c r="K7" s="132" t="s">
        <v>184</v>
      </c>
      <c r="L7" s="131" t="s">
        <v>193</v>
      </c>
      <c r="M7" s="132" t="s">
        <v>184</v>
      </c>
      <c r="N7" s="131" t="s">
        <v>194</v>
      </c>
      <c r="O7" s="132" t="s">
        <v>184</v>
      </c>
      <c r="P7" s="131" t="s">
        <v>195</v>
      </c>
      <c r="Q7" s="132" t="s">
        <v>184</v>
      </c>
      <c r="R7" s="124" t="s">
        <v>186</v>
      </c>
      <c r="S7" s="124" t="s">
        <v>187</v>
      </c>
      <c r="T7" s="124" t="s">
        <v>188</v>
      </c>
      <c r="U7" s="133" t="s">
        <v>184</v>
      </c>
      <c r="V7" s="124" t="s">
        <v>186</v>
      </c>
      <c r="W7" s="124" t="s">
        <v>187</v>
      </c>
      <c r="X7" s="124" t="s">
        <v>188</v>
      </c>
      <c r="Y7" s="133" t="s">
        <v>184</v>
      </c>
    </row>
    <row r="8" spans="1:25" s="112" customFormat="1" ht="19.2" customHeight="1">
      <c r="A8" s="116">
        <v>1</v>
      </c>
      <c r="B8" s="117"/>
      <c r="C8" s="118">
        <f>'填報順序1-參賽單位資料'!$D$6</f>
        <v>0</v>
      </c>
      <c r="D8" s="119"/>
      <c r="E8" s="120"/>
      <c r="F8" s="121" t="e">
        <f>VLOOKUP( D8,'勿刪-年次對照表-參照值'!$A$71:$B$81,2,FALSE)</f>
        <v>#N/A</v>
      </c>
      <c r="G8" s="122"/>
      <c r="H8" s="134"/>
      <c r="I8" s="120"/>
      <c r="J8" s="134"/>
      <c r="K8" s="120"/>
      <c r="L8" s="134"/>
      <c r="M8" s="120"/>
      <c r="N8" s="134"/>
      <c r="O8" s="120"/>
      <c r="P8" s="134"/>
      <c r="Q8" s="120"/>
      <c r="R8" s="125"/>
      <c r="S8" s="134"/>
      <c r="T8" s="134"/>
      <c r="U8" s="120"/>
      <c r="V8" s="125"/>
      <c r="W8" s="134"/>
      <c r="X8" s="134"/>
      <c r="Y8" s="120"/>
    </row>
    <row r="9" spans="1:25" s="112" customFormat="1" ht="19.2" customHeight="1">
      <c r="A9" s="116">
        <v>2</v>
      </c>
      <c r="B9" s="117"/>
      <c r="C9" s="118">
        <f>'填報順序1-參賽單位資料'!$D$6</f>
        <v>0</v>
      </c>
      <c r="D9" s="119"/>
      <c r="E9" s="120"/>
      <c r="F9" s="121" t="e">
        <f>VLOOKUP( D9,'勿刪-年次對照表-參照值'!$A$71:$B$81,2,FALSE)</f>
        <v>#N/A</v>
      </c>
      <c r="G9" s="122"/>
      <c r="H9" s="134"/>
      <c r="I9" s="120"/>
      <c r="J9" s="134"/>
      <c r="K9" s="120"/>
      <c r="L9" s="134"/>
      <c r="M9" s="120"/>
      <c r="N9" s="134"/>
      <c r="O9" s="120"/>
      <c r="P9" s="134"/>
      <c r="Q9" s="120"/>
      <c r="R9" s="125"/>
      <c r="S9" s="134"/>
      <c r="T9" s="134"/>
      <c r="U9" s="120"/>
      <c r="V9" s="125"/>
      <c r="W9" s="134"/>
      <c r="X9" s="134"/>
      <c r="Y9" s="120"/>
    </row>
    <row r="10" spans="1:25" s="112" customFormat="1" ht="19.2" customHeight="1">
      <c r="A10" s="116">
        <v>3</v>
      </c>
      <c r="B10" s="117"/>
      <c r="C10" s="118">
        <f>'填報順序1-參賽單位資料'!$D$6</f>
        <v>0</v>
      </c>
      <c r="D10" s="119"/>
      <c r="E10" s="120"/>
      <c r="F10" s="121" t="e">
        <f>VLOOKUP( D10,'勿刪-年次對照表-參照值'!$A$71:$B$81,2,FALSE)</f>
        <v>#N/A</v>
      </c>
      <c r="G10" s="122"/>
      <c r="H10" s="134"/>
      <c r="I10" s="120"/>
      <c r="J10" s="134"/>
      <c r="K10" s="120"/>
      <c r="L10" s="134"/>
      <c r="M10" s="120"/>
      <c r="N10" s="134"/>
      <c r="O10" s="120"/>
      <c r="P10" s="134"/>
      <c r="Q10" s="120"/>
      <c r="R10" s="125"/>
      <c r="S10" s="134"/>
      <c r="T10" s="134"/>
      <c r="U10" s="120"/>
      <c r="V10" s="125"/>
      <c r="W10" s="134"/>
      <c r="X10" s="134"/>
      <c r="Y10" s="120"/>
    </row>
    <row r="11" spans="1:25" s="112" customFormat="1" ht="19.2" customHeight="1">
      <c r="A11" s="116">
        <v>4</v>
      </c>
      <c r="B11" s="117"/>
      <c r="C11" s="118">
        <f>'填報順序1-參賽單位資料'!$D$6</f>
        <v>0</v>
      </c>
      <c r="D11" s="119"/>
      <c r="E11" s="120"/>
      <c r="F11" s="121" t="e">
        <f>VLOOKUP( D11,'勿刪-年次對照表-參照值'!$A$71:$B$81,2,FALSE)</f>
        <v>#N/A</v>
      </c>
      <c r="G11" s="122"/>
      <c r="H11" s="134"/>
      <c r="I11" s="120"/>
      <c r="J11" s="134"/>
      <c r="K11" s="120"/>
      <c r="L11" s="134"/>
      <c r="M11" s="120"/>
      <c r="N11" s="134"/>
      <c r="O11" s="120"/>
      <c r="P11" s="134"/>
      <c r="Q11" s="120"/>
      <c r="R11" s="125"/>
      <c r="S11" s="134"/>
      <c r="T11" s="134"/>
      <c r="U11" s="120"/>
      <c r="V11" s="125"/>
      <c r="W11" s="134"/>
      <c r="X11" s="134"/>
      <c r="Y11" s="120"/>
    </row>
    <row r="12" spans="1:25" s="112" customFormat="1" ht="19.2" customHeight="1">
      <c r="A12" s="116">
        <v>5</v>
      </c>
      <c r="B12" s="117"/>
      <c r="C12" s="118">
        <f>'填報順序1-參賽單位資料'!$D$6</f>
        <v>0</v>
      </c>
      <c r="D12" s="119"/>
      <c r="E12" s="120"/>
      <c r="F12" s="121" t="e">
        <f>VLOOKUP( D12,'勿刪-年次對照表-參照值'!$A$71:$B$81,2,FALSE)</f>
        <v>#N/A</v>
      </c>
      <c r="G12" s="122"/>
      <c r="H12" s="134"/>
      <c r="I12" s="120"/>
      <c r="J12" s="134"/>
      <c r="K12" s="120"/>
      <c r="L12" s="134"/>
      <c r="M12" s="120"/>
      <c r="N12" s="134"/>
      <c r="O12" s="120"/>
      <c r="P12" s="134"/>
      <c r="Q12" s="120"/>
      <c r="R12" s="125"/>
      <c r="S12" s="134"/>
      <c r="T12" s="134"/>
      <c r="U12" s="120"/>
      <c r="V12" s="125"/>
      <c r="W12" s="134"/>
      <c r="X12" s="134"/>
      <c r="Y12" s="120"/>
    </row>
    <row r="13" spans="1:25" s="112" customFormat="1" ht="19.2" customHeight="1">
      <c r="A13" s="116">
        <v>6</v>
      </c>
      <c r="B13" s="117"/>
      <c r="C13" s="118">
        <f>'填報順序1-參賽單位資料'!$D$6</f>
        <v>0</v>
      </c>
      <c r="D13" s="119"/>
      <c r="E13" s="120"/>
      <c r="F13" s="121" t="e">
        <f>VLOOKUP( D13,'勿刪-年次對照表-參照值'!$A$71:$B$81,2,FALSE)</f>
        <v>#N/A</v>
      </c>
      <c r="G13" s="122"/>
      <c r="H13" s="134"/>
      <c r="I13" s="120"/>
      <c r="J13" s="134"/>
      <c r="K13" s="120"/>
      <c r="L13" s="134"/>
      <c r="M13" s="120"/>
      <c r="N13" s="134"/>
      <c r="O13" s="120"/>
      <c r="P13" s="134"/>
      <c r="Q13" s="120"/>
      <c r="R13" s="125"/>
      <c r="S13" s="134"/>
      <c r="T13" s="134"/>
      <c r="U13" s="120"/>
      <c r="V13" s="125"/>
      <c r="W13" s="134"/>
      <c r="X13" s="134"/>
      <c r="Y13" s="120"/>
    </row>
    <row r="14" spans="1:25" s="112" customFormat="1" ht="19.2" customHeight="1">
      <c r="A14" s="116">
        <v>7</v>
      </c>
      <c r="B14" s="117"/>
      <c r="C14" s="118">
        <f>'填報順序1-參賽單位資料'!$D$6</f>
        <v>0</v>
      </c>
      <c r="D14" s="119"/>
      <c r="E14" s="120"/>
      <c r="F14" s="121" t="e">
        <f>VLOOKUP( D14,'勿刪-年次對照表-參照值'!$A$71:$B$81,2,FALSE)</f>
        <v>#N/A</v>
      </c>
      <c r="G14" s="122"/>
      <c r="H14" s="134"/>
      <c r="I14" s="120"/>
      <c r="J14" s="134"/>
      <c r="K14" s="120"/>
      <c r="L14" s="134"/>
      <c r="M14" s="120"/>
      <c r="N14" s="134"/>
      <c r="O14" s="120"/>
      <c r="P14" s="134"/>
      <c r="Q14" s="120"/>
      <c r="R14" s="125"/>
      <c r="S14" s="134"/>
      <c r="T14" s="134"/>
      <c r="U14" s="120"/>
      <c r="V14" s="125"/>
      <c r="W14" s="134"/>
      <c r="X14" s="134"/>
      <c r="Y14" s="120"/>
    </row>
    <row r="15" spans="1:25" s="112" customFormat="1" ht="19.2" customHeight="1">
      <c r="A15" s="116">
        <v>8</v>
      </c>
      <c r="B15" s="117"/>
      <c r="C15" s="118">
        <f>'填報順序1-參賽單位資料'!$D$6</f>
        <v>0</v>
      </c>
      <c r="D15" s="119"/>
      <c r="E15" s="120"/>
      <c r="F15" s="121" t="e">
        <f>VLOOKUP( D15,'勿刪-年次對照表-參照值'!$A$71:$B$81,2,FALSE)</f>
        <v>#N/A</v>
      </c>
      <c r="G15" s="122"/>
      <c r="H15" s="134"/>
      <c r="I15" s="120"/>
      <c r="J15" s="134"/>
      <c r="K15" s="120"/>
      <c r="L15" s="134"/>
      <c r="M15" s="120"/>
      <c r="N15" s="134"/>
      <c r="O15" s="120"/>
      <c r="P15" s="134"/>
      <c r="Q15" s="120"/>
      <c r="R15" s="125"/>
      <c r="S15" s="134"/>
      <c r="T15" s="134"/>
      <c r="U15" s="120"/>
      <c r="V15" s="125"/>
      <c r="W15" s="134"/>
      <c r="X15" s="134"/>
      <c r="Y15" s="120"/>
    </row>
    <row r="16" spans="1:25" s="112" customFormat="1" ht="19.2" customHeight="1">
      <c r="A16" s="116">
        <v>9</v>
      </c>
      <c r="B16" s="117"/>
      <c r="C16" s="118">
        <f>'填報順序1-參賽單位資料'!$D$6</f>
        <v>0</v>
      </c>
      <c r="D16" s="119"/>
      <c r="E16" s="120"/>
      <c r="F16" s="121" t="e">
        <f>VLOOKUP( D16,'勿刪-年次對照表-參照值'!$A$71:$B$81,2,FALSE)</f>
        <v>#N/A</v>
      </c>
      <c r="G16" s="122"/>
      <c r="H16" s="134"/>
      <c r="I16" s="120"/>
      <c r="J16" s="134"/>
      <c r="K16" s="120"/>
      <c r="L16" s="134"/>
      <c r="M16" s="120"/>
      <c r="N16" s="134"/>
      <c r="O16" s="120"/>
      <c r="P16" s="134"/>
      <c r="Q16" s="120"/>
      <c r="R16" s="125"/>
      <c r="S16" s="134"/>
      <c r="T16" s="134"/>
      <c r="U16" s="120"/>
      <c r="V16" s="125"/>
      <c r="W16" s="134"/>
      <c r="X16" s="134"/>
      <c r="Y16" s="120"/>
    </row>
    <row r="17" spans="1:25" s="112" customFormat="1" ht="19.2" customHeight="1">
      <c r="A17" s="116">
        <v>10</v>
      </c>
      <c r="B17" s="117"/>
      <c r="C17" s="118">
        <f>'填報順序1-參賽單位資料'!$D$6</f>
        <v>0</v>
      </c>
      <c r="D17" s="119"/>
      <c r="E17" s="120"/>
      <c r="F17" s="121" t="e">
        <f>VLOOKUP( D17,'勿刪-年次對照表-參照值'!$A$71:$B$81,2,FALSE)</f>
        <v>#N/A</v>
      </c>
      <c r="G17" s="122"/>
      <c r="H17" s="134"/>
      <c r="I17" s="120"/>
      <c r="J17" s="134"/>
      <c r="K17" s="120"/>
      <c r="L17" s="134"/>
      <c r="M17" s="120"/>
      <c r="N17" s="134"/>
      <c r="O17" s="120"/>
      <c r="P17" s="134"/>
      <c r="Q17" s="120"/>
      <c r="R17" s="125"/>
      <c r="S17" s="134"/>
      <c r="T17" s="134"/>
      <c r="U17" s="120"/>
      <c r="V17" s="125"/>
      <c r="W17" s="134"/>
      <c r="X17" s="134"/>
      <c r="Y17" s="120"/>
    </row>
    <row r="18" spans="1:25" s="112" customFormat="1" ht="19.2" customHeight="1">
      <c r="A18" s="116">
        <v>11</v>
      </c>
      <c r="B18" s="117"/>
      <c r="C18" s="118">
        <f>'填報順序1-參賽單位資料'!$D$6</f>
        <v>0</v>
      </c>
      <c r="D18" s="119"/>
      <c r="E18" s="120"/>
      <c r="F18" s="121" t="e">
        <f>VLOOKUP( D18,'勿刪-年次對照表-參照值'!$A$71:$B$81,2,FALSE)</f>
        <v>#N/A</v>
      </c>
      <c r="G18" s="122"/>
      <c r="H18" s="134"/>
      <c r="I18" s="120"/>
      <c r="J18" s="134"/>
      <c r="K18" s="120"/>
      <c r="L18" s="134"/>
      <c r="M18" s="120"/>
      <c r="N18" s="134"/>
      <c r="O18" s="120"/>
      <c r="P18" s="134"/>
      <c r="Q18" s="120"/>
      <c r="R18" s="125"/>
      <c r="S18" s="134"/>
      <c r="T18" s="134"/>
      <c r="U18" s="120"/>
      <c r="V18" s="125"/>
      <c r="W18" s="134"/>
      <c r="X18" s="134"/>
      <c r="Y18" s="120"/>
    </row>
    <row r="19" spans="1:25" s="112" customFormat="1" ht="19.2" customHeight="1">
      <c r="A19" s="116">
        <v>12</v>
      </c>
      <c r="B19" s="117"/>
      <c r="C19" s="118">
        <f>'填報順序1-參賽單位資料'!$D$6</f>
        <v>0</v>
      </c>
      <c r="D19" s="119"/>
      <c r="E19" s="120"/>
      <c r="F19" s="121" t="e">
        <f>VLOOKUP( D19,'勿刪-年次對照表-參照值'!$A$71:$B$81,2,FALSE)</f>
        <v>#N/A</v>
      </c>
      <c r="G19" s="122"/>
      <c r="H19" s="134"/>
      <c r="I19" s="120"/>
      <c r="J19" s="134"/>
      <c r="K19" s="120"/>
      <c r="L19" s="134"/>
      <c r="M19" s="120"/>
      <c r="N19" s="134"/>
      <c r="O19" s="120"/>
      <c r="P19" s="134"/>
      <c r="Q19" s="120"/>
      <c r="R19" s="125"/>
      <c r="S19" s="134"/>
      <c r="T19" s="134"/>
      <c r="U19" s="120"/>
      <c r="V19" s="125"/>
      <c r="W19" s="134"/>
      <c r="X19" s="134"/>
      <c r="Y19" s="120"/>
    </row>
    <row r="20" spans="1:25" s="112" customFormat="1" ht="19.2" customHeight="1">
      <c r="A20" s="116">
        <v>13</v>
      </c>
      <c r="B20" s="117"/>
      <c r="C20" s="118">
        <f>'填報順序1-參賽單位資料'!$D$6</f>
        <v>0</v>
      </c>
      <c r="D20" s="119"/>
      <c r="E20" s="120"/>
      <c r="F20" s="121" t="e">
        <f>VLOOKUP( D20,'勿刪-年次對照表-參照值'!$A$71:$B$81,2,FALSE)</f>
        <v>#N/A</v>
      </c>
      <c r="G20" s="122"/>
      <c r="H20" s="134"/>
      <c r="I20" s="120"/>
      <c r="J20" s="134"/>
      <c r="K20" s="120"/>
      <c r="L20" s="134"/>
      <c r="M20" s="120"/>
      <c r="N20" s="134"/>
      <c r="O20" s="120"/>
      <c r="P20" s="134"/>
      <c r="Q20" s="120"/>
      <c r="R20" s="125"/>
      <c r="S20" s="134"/>
      <c r="T20" s="134"/>
      <c r="U20" s="120"/>
      <c r="V20" s="125"/>
      <c r="W20" s="134"/>
      <c r="X20" s="134"/>
      <c r="Y20" s="120"/>
    </row>
    <row r="21" spans="1:25" s="112" customFormat="1" ht="19.2" customHeight="1">
      <c r="A21" s="116">
        <v>14</v>
      </c>
      <c r="B21" s="117"/>
      <c r="C21" s="118">
        <f>'填報順序1-參賽單位資料'!$D$6</f>
        <v>0</v>
      </c>
      <c r="D21" s="119"/>
      <c r="E21" s="120"/>
      <c r="F21" s="121" t="e">
        <f>VLOOKUP( D21,'勿刪-年次對照表-參照值'!$A$71:$B$81,2,FALSE)</f>
        <v>#N/A</v>
      </c>
      <c r="G21" s="122"/>
      <c r="H21" s="134"/>
      <c r="I21" s="120"/>
      <c r="J21" s="134"/>
      <c r="K21" s="120"/>
      <c r="L21" s="134"/>
      <c r="M21" s="120"/>
      <c r="N21" s="134"/>
      <c r="O21" s="120"/>
      <c r="P21" s="134"/>
      <c r="Q21" s="120"/>
      <c r="R21" s="125"/>
      <c r="S21" s="134"/>
      <c r="T21" s="134"/>
      <c r="U21" s="120"/>
      <c r="V21" s="125"/>
      <c r="W21" s="134"/>
      <c r="X21" s="134"/>
      <c r="Y21" s="120"/>
    </row>
    <row r="22" spans="1:25" s="112" customFormat="1" ht="19.2" customHeight="1">
      <c r="A22" s="116">
        <v>15</v>
      </c>
      <c r="B22" s="117"/>
      <c r="C22" s="118">
        <f>'填報順序1-參賽單位資料'!$D$6</f>
        <v>0</v>
      </c>
      <c r="D22" s="119"/>
      <c r="E22" s="120"/>
      <c r="F22" s="121" t="e">
        <f>VLOOKUP( D22,'勿刪-年次對照表-參照值'!$A$71:$B$81,2,FALSE)</f>
        <v>#N/A</v>
      </c>
      <c r="G22" s="122"/>
      <c r="H22" s="134"/>
      <c r="I22" s="120"/>
      <c r="J22" s="134"/>
      <c r="K22" s="120"/>
      <c r="L22" s="134"/>
      <c r="M22" s="120"/>
      <c r="N22" s="134"/>
      <c r="O22" s="120"/>
      <c r="P22" s="134"/>
      <c r="Q22" s="120"/>
      <c r="R22" s="125"/>
      <c r="S22" s="134"/>
      <c r="T22" s="134"/>
      <c r="U22" s="120"/>
      <c r="V22" s="125"/>
      <c r="W22" s="134"/>
      <c r="X22" s="134"/>
      <c r="Y22" s="120"/>
    </row>
    <row r="23" spans="1:25" s="112" customFormat="1" ht="19.2" customHeight="1">
      <c r="A23" s="116">
        <v>16</v>
      </c>
      <c r="B23" s="117"/>
      <c r="C23" s="118">
        <f>'填報順序1-參賽單位資料'!$D$6</f>
        <v>0</v>
      </c>
      <c r="D23" s="119"/>
      <c r="E23" s="120"/>
      <c r="F23" s="121" t="e">
        <f>VLOOKUP( D23,'勿刪-年次對照表-參照值'!$A$71:$B$81,2,FALSE)</f>
        <v>#N/A</v>
      </c>
      <c r="G23" s="122"/>
      <c r="H23" s="134"/>
      <c r="I23" s="120"/>
      <c r="J23" s="134"/>
      <c r="K23" s="120"/>
      <c r="L23" s="134"/>
      <c r="M23" s="120"/>
      <c r="N23" s="134"/>
      <c r="O23" s="120"/>
      <c r="P23" s="134"/>
      <c r="Q23" s="120"/>
      <c r="R23" s="125"/>
      <c r="S23" s="134"/>
      <c r="T23" s="134"/>
      <c r="U23" s="120"/>
      <c r="V23" s="125"/>
      <c r="W23" s="134"/>
      <c r="X23" s="134"/>
      <c r="Y23" s="120"/>
    </row>
    <row r="24" spans="1:25" s="112" customFormat="1" ht="19.2" customHeight="1">
      <c r="A24" s="116">
        <v>17</v>
      </c>
      <c r="B24" s="117"/>
      <c r="C24" s="118">
        <f>'填報順序1-參賽單位資料'!$D$6</f>
        <v>0</v>
      </c>
      <c r="D24" s="119"/>
      <c r="E24" s="120"/>
      <c r="F24" s="121" t="e">
        <f>VLOOKUP( D24,'勿刪-年次對照表-參照值'!$A$71:$B$81,2,FALSE)</f>
        <v>#N/A</v>
      </c>
      <c r="G24" s="122"/>
      <c r="H24" s="134"/>
      <c r="I24" s="120"/>
      <c r="J24" s="134"/>
      <c r="K24" s="120"/>
      <c r="L24" s="134"/>
      <c r="M24" s="120"/>
      <c r="N24" s="134"/>
      <c r="O24" s="120"/>
      <c r="P24" s="134"/>
      <c r="Q24" s="120"/>
      <c r="R24" s="125"/>
      <c r="S24" s="134"/>
      <c r="T24" s="134"/>
      <c r="U24" s="120"/>
      <c r="V24" s="125"/>
      <c r="W24" s="134"/>
      <c r="X24" s="134"/>
      <c r="Y24" s="120"/>
    </row>
    <row r="25" spans="1:25" s="112" customFormat="1" ht="19.2" customHeight="1">
      <c r="A25" s="116">
        <v>18</v>
      </c>
      <c r="B25" s="117"/>
      <c r="C25" s="118">
        <f>'填報順序1-參賽單位資料'!$D$6</f>
        <v>0</v>
      </c>
      <c r="D25" s="119"/>
      <c r="E25" s="120"/>
      <c r="F25" s="121" t="e">
        <f>VLOOKUP( D25,'勿刪-年次對照表-參照值'!$A$71:$B$81,2,FALSE)</f>
        <v>#N/A</v>
      </c>
      <c r="G25" s="122"/>
      <c r="H25" s="134"/>
      <c r="I25" s="120"/>
      <c r="J25" s="134"/>
      <c r="K25" s="120"/>
      <c r="L25" s="134"/>
      <c r="M25" s="120"/>
      <c r="N25" s="134"/>
      <c r="O25" s="120"/>
      <c r="P25" s="134"/>
      <c r="Q25" s="120"/>
      <c r="R25" s="125"/>
      <c r="S25" s="134"/>
      <c r="T25" s="134"/>
      <c r="U25" s="120"/>
      <c r="V25" s="125"/>
      <c r="W25" s="134"/>
      <c r="X25" s="134"/>
      <c r="Y25" s="120"/>
    </row>
    <row r="26" spans="1:25" s="112" customFormat="1" ht="19.2" customHeight="1">
      <c r="A26" s="116">
        <v>19</v>
      </c>
      <c r="B26" s="117"/>
      <c r="C26" s="118">
        <f>'填報順序1-參賽單位資料'!$D$6</f>
        <v>0</v>
      </c>
      <c r="D26" s="119"/>
      <c r="E26" s="120"/>
      <c r="F26" s="121" t="e">
        <f>VLOOKUP( D26,'勿刪-年次對照表-參照值'!$A$71:$B$81,2,FALSE)</f>
        <v>#N/A</v>
      </c>
      <c r="G26" s="122"/>
      <c r="H26" s="134"/>
      <c r="I26" s="120"/>
      <c r="J26" s="134"/>
      <c r="K26" s="120"/>
      <c r="L26" s="134"/>
      <c r="M26" s="120"/>
      <c r="N26" s="134"/>
      <c r="O26" s="120"/>
      <c r="P26" s="134"/>
      <c r="Q26" s="120"/>
      <c r="R26" s="125"/>
      <c r="S26" s="134"/>
      <c r="T26" s="134"/>
      <c r="U26" s="120"/>
      <c r="V26" s="125"/>
      <c r="W26" s="134"/>
      <c r="X26" s="134"/>
      <c r="Y26" s="120"/>
    </row>
    <row r="27" spans="1:25" s="112" customFormat="1" ht="19.2" customHeight="1">
      <c r="A27" s="116">
        <v>20</v>
      </c>
      <c r="B27" s="117"/>
      <c r="C27" s="118">
        <f>'填報順序1-參賽單位資料'!$D$6</f>
        <v>0</v>
      </c>
      <c r="D27" s="119"/>
      <c r="E27" s="120"/>
      <c r="F27" s="121" t="e">
        <f>VLOOKUP( D27,'勿刪-年次對照表-參照值'!$A$71:$B$81,2,FALSE)</f>
        <v>#N/A</v>
      </c>
      <c r="G27" s="122"/>
      <c r="H27" s="134"/>
      <c r="I27" s="120"/>
      <c r="J27" s="134"/>
      <c r="K27" s="120"/>
      <c r="L27" s="134"/>
      <c r="M27" s="120"/>
      <c r="N27" s="134"/>
      <c r="O27" s="120"/>
      <c r="P27" s="134"/>
      <c r="Q27" s="120"/>
      <c r="R27" s="125"/>
      <c r="S27" s="134"/>
      <c r="T27" s="134"/>
      <c r="U27" s="120"/>
      <c r="V27" s="125"/>
      <c r="W27" s="134"/>
      <c r="X27" s="134"/>
      <c r="Y27" s="120"/>
    </row>
    <row r="28" spans="1:25" s="112" customFormat="1" ht="19.2" customHeight="1">
      <c r="A28" s="116">
        <v>21</v>
      </c>
      <c r="B28" s="117"/>
      <c r="C28" s="118">
        <f>'填報順序1-參賽單位資料'!$D$6</f>
        <v>0</v>
      </c>
      <c r="D28" s="119"/>
      <c r="E28" s="120"/>
      <c r="F28" s="121" t="e">
        <f>VLOOKUP( D28,'勿刪-年次對照表-參照值'!$A$71:$B$81,2,FALSE)</f>
        <v>#N/A</v>
      </c>
      <c r="G28" s="122"/>
      <c r="H28" s="134"/>
      <c r="I28" s="120"/>
      <c r="J28" s="134"/>
      <c r="K28" s="120"/>
      <c r="L28" s="134"/>
      <c r="M28" s="120"/>
      <c r="N28" s="134"/>
      <c r="O28" s="120"/>
      <c r="P28" s="134"/>
      <c r="Q28" s="120"/>
      <c r="R28" s="125"/>
      <c r="S28" s="134"/>
      <c r="T28" s="134"/>
      <c r="U28" s="120"/>
      <c r="V28" s="125"/>
      <c r="W28" s="134"/>
      <c r="X28" s="134"/>
      <c r="Y28" s="120"/>
    </row>
    <row r="29" spans="1:25" s="112" customFormat="1" ht="19.2" customHeight="1">
      <c r="A29" s="116">
        <v>22</v>
      </c>
      <c r="B29" s="117"/>
      <c r="C29" s="118">
        <f>'填報順序1-參賽單位資料'!$D$6</f>
        <v>0</v>
      </c>
      <c r="D29" s="119"/>
      <c r="E29" s="120"/>
      <c r="F29" s="121" t="e">
        <f>VLOOKUP( D29,'勿刪-年次對照表-參照值'!$A$71:$B$81,2,FALSE)</f>
        <v>#N/A</v>
      </c>
      <c r="G29" s="122"/>
      <c r="H29" s="134"/>
      <c r="I29" s="120"/>
      <c r="J29" s="134"/>
      <c r="K29" s="120"/>
      <c r="L29" s="134"/>
      <c r="M29" s="120"/>
      <c r="N29" s="134"/>
      <c r="O29" s="120"/>
      <c r="P29" s="134"/>
      <c r="Q29" s="120"/>
      <c r="R29" s="125"/>
      <c r="S29" s="134"/>
      <c r="T29" s="134"/>
      <c r="U29" s="120"/>
      <c r="V29" s="125"/>
      <c r="W29" s="134"/>
      <c r="X29" s="134"/>
      <c r="Y29" s="120"/>
    </row>
    <row r="30" spans="1:25" s="112" customFormat="1" ht="19.2" customHeight="1">
      <c r="A30" s="116">
        <v>23</v>
      </c>
      <c r="B30" s="117"/>
      <c r="C30" s="118">
        <f>'填報順序1-參賽單位資料'!$D$6</f>
        <v>0</v>
      </c>
      <c r="D30" s="119"/>
      <c r="E30" s="120"/>
      <c r="F30" s="121" t="e">
        <f>VLOOKUP( D30,'勿刪-年次對照表-參照值'!$A$71:$B$81,2,FALSE)</f>
        <v>#N/A</v>
      </c>
      <c r="G30" s="122"/>
      <c r="H30" s="134"/>
      <c r="I30" s="120"/>
      <c r="J30" s="134"/>
      <c r="K30" s="120"/>
      <c r="L30" s="134"/>
      <c r="M30" s="120"/>
      <c r="N30" s="134"/>
      <c r="O30" s="120"/>
      <c r="P30" s="134"/>
      <c r="Q30" s="120"/>
      <c r="R30" s="125"/>
      <c r="S30" s="134"/>
      <c r="T30" s="134"/>
      <c r="U30" s="120"/>
      <c r="V30" s="125"/>
      <c r="W30" s="134"/>
      <c r="X30" s="134"/>
      <c r="Y30" s="120"/>
    </row>
    <row r="31" spans="1:25" s="112" customFormat="1" ht="19.2" customHeight="1">
      <c r="A31" s="116">
        <v>24</v>
      </c>
      <c r="B31" s="117"/>
      <c r="C31" s="118">
        <f>'填報順序1-參賽單位資料'!$D$6</f>
        <v>0</v>
      </c>
      <c r="D31" s="119"/>
      <c r="E31" s="120"/>
      <c r="F31" s="121" t="e">
        <f>VLOOKUP( D31,'勿刪-年次對照表-參照值'!$A$71:$B$81,2,FALSE)</f>
        <v>#N/A</v>
      </c>
      <c r="G31" s="122"/>
      <c r="H31" s="134"/>
      <c r="I31" s="120"/>
      <c r="J31" s="134"/>
      <c r="K31" s="120"/>
      <c r="L31" s="134"/>
      <c r="M31" s="120"/>
      <c r="N31" s="134"/>
      <c r="O31" s="120"/>
      <c r="P31" s="134"/>
      <c r="Q31" s="120"/>
      <c r="R31" s="125"/>
      <c r="S31" s="134"/>
      <c r="T31" s="134"/>
      <c r="U31" s="120"/>
      <c r="V31" s="125"/>
      <c r="W31" s="134"/>
      <c r="X31" s="134"/>
      <c r="Y31" s="120"/>
    </row>
    <row r="32" spans="1:25" s="112" customFormat="1" ht="19.2" customHeight="1">
      <c r="A32" s="116">
        <v>25</v>
      </c>
      <c r="B32" s="117"/>
      <c r="C32" s="118">
        <f>'填報順序1-參賽單位資料'!$D$6</f>
        <v>0</v>
      </c>
      <c r="D32" s="119"/>
      <c r="E32" s="120"/>
      <c r="F32" s="121" t="e">
        <f>VLOOKUP( D32,'勿刪-年次對照表-參照值'!$A$71:$B$81,2,FALSE)</f>
        <v>#N/A</v>
      </c>
      <c r="G32" s="122"/>
      <c r="H32" s="134"/>
      <c r="I32" s="120"/>
      <c r="J32" s="134"/>
      <c r="K32" s="120"/>
      <c r="L32" s="134"/>
      <c r="M32" s="120"/>
      <c r="N32" s="134"/>
      <c r="O32" s="120"/>
      <c r="P32" s="134"/>
      <c r="Q32" s="120"/>
      <c r="R32" s="125"/>
      <c r="S32" s="134"/>
      <c r="T32" s="134"/>
      <c r="U32" s="120"/>
      <c r="V32" s="125"/>
      <c r="W32" s="134"/>
      <c r="X32" s="134"/>
      <c r="Y32" s="120"/>
    </row>
    <row r="33" spans="1:25" s="112" customFormat="1" ht="19.2" customHeight="1">
      <c r="A33" s="116">
        <v>26</v>
      </c>
      <c r="B33" s="117"/>
      <c r="C33" s="118">
        <f>'填報順序1-參賽單位資料'!$D$6</f>
        <v>0</v>
      </c>
      <c r="D33" s="119"/>
      <c r="E33" s="120"/>
      <c r="F33" s="121" t="e">
        <f>VLOOKUP( D33,'勿刪-年次對照表-參照值'!$A$71:$B$81,2,FALSE)</f>
        <v>#N/A</v>
      </c>
      <c r="G33" s="122"/>
      <c r="H33" s="134"/>
      <c r="I33" s="120"/>
      <c r="J33" s="134"/>
      <c r="K33" s="120"/>
      <c r="L33" s="134"/>
      <c r="M33" s="120"/>
      <c r="N33" s="134"/>
      <c r="O33" s="120"/>
      <c r="P33" s="134"/>
      <c r="Q33" s="120"/>
      <c r="R33" s="125"/>
      <c r="S33" s="134"/>
      <c r="T33" s="134"/>
      <c r="U33" s="120"/>
      <c r="V33" s="125"/>
      <c r="W33" s="134"/>
      <c r="X33" s="134"/>
      <c r="Y33" s="120"/>
    </row>
    <row r="34" spans="1:25" s="112" customFormat="1" ht="19.2" customHeight="1">
      <c r="A34" s="116">
        <v>27</v>
      </c>
      <c r="B34" s="117"/>
      <c r="C34" s="118">
        <f>'填報順序1-參賽單位資料'!$D$6</f>
        <v>0</v>
      </c>
      <c r="D34" s="119"/>
      <c r="E34" s="120"/>
      <c r="F34" s="121" t="e">
        <f>VLOOKUP( D34,'勿刪-年次對照表-參照值'!$A$71:$B$81,2,FALSE)</f>
        <v>#N/A</v>
      </c>
      <c r="G34" s="122"/>
      <c r="H34" s="134"/>
      <c r="I34" s="120"/>
      <c r="J34" s="134"/>
      <c r="K34" s="120"/>
      <c r="L34" s="134"/>
      <c r="M34" s="120"/>
      <c r="N34" s="134"/>
      <c r="O34" s="120"/>
      <c r="P34" s="134"/>
      <c r="Q34" s="120"/>
      <c r="R34" s="125"/>
      <c r="S34" s="134"/>
      <c r="T34" s="134"/>
      <c r="U34" s="120"/>
      <c r="V34" s="125"/>
      <c r="W34" s="134"/>
      <c r="X34" s="134"/>
      <c r="Y34" s="120"/>
    </row>
    <row r="35" spans="1:25" s="112" customFormat="1" ht="19.2" customHeight="1">
      <c r="A35" s="116">
        <v>28</v>
      </c>
      <c r="B35" s="117"/>
      <c r="C35" s="118">
        <f>'填報順序1-參賽單位資料'!$D$6</f>
        <v>0</v>
      </c>
      <c r="D35" s="119"/>
      <c r="E35" s="120"/>
      <c r="F35" s="121" t="e">
        <f>VLOOKUP( D35,'勿刪-年次對照表-參照值'!$A$71:$B$81,2,FALSE)</f>
        <v>#N/A</v>
      </c>
      <c r="G35" s="122"/>
      <c r="H35" s="134"/>
      <c r="I35" s="120"/>
      <c r="J35" s="134"/>
      <c r="K35" s="120"/>
      <c r="L35" s="134"/>
      <c r="M35" s="120"/>
      <c r="N35" s="134"/>
      <c r="O35" s="120"/>
      <c r="P35" s="134"/>
      <c r="Q35" s="120"/>
      <c r="R35" s="125"/>
      <c r="S35" s="134"/>
      <c r="T35" s="134"/>
      <c r="U35" s="120"/>
      <c r="V35" s="125"/>
      <c r="W35" s="134"/>
      <c r="X35" s="134"/>
      <c r="Y35" s="120"/>
    </row>
    <row r="36" spans="1:25" s="112" customFormat="1" ht="19.2" customHeight="1">
      <c r="A36" s="116">
        <v>29</v>
      </c>
      <c r="B36" s="117"/>
      <c r="C36" s="118">
        <f>'填報順序1-參賽單位資料'!$D$6</f>
        <v>0</v>
      </c>
      <c r="D36" s="119"/>
      <c r="E36" s="120"/>
      <c r="F36" s="121" t="e">
        <f>VLOOKUP( D36,'勿刪-年次對照表-參照值'!$A$71:$B$81,2,FALSE)</f>
        <v>#N/A</v>
      </c>
      <c r="G36" s="122"/>
      <c r="H36" s="134"/>
      <c r="I36" s="120"/>
      <c r="J36" s="134"/>
      <c r="K36" s="120"/>
      <c r="L36" s="134"/>
      <c r="M36" s="120"/>
      <c r="N36" s="134"/>
      <c r="O36" s="120"/>
      <c r="P36" s="134"/>
      <c r="Q36" s="120"/>
      <c r="R36" s="125"/>
      <c r="S36" s="134"/>
      <c r="T36" s="134"/>
      <c r="U36" s="120"/>
      <c r="V36" s="125"/>
      <c r="W36" s="134"/>
      <c r="X36" s="134"/>
      <c r="Y36" s="120"/>
    </row>
    <row r="37" spans="1:25" s="112" customFormat="1" ht="19.2" customHeight="1">
      <c r="A37" s="116">
        <v>30</v>
      </c>
      <c r="B37" s="117"/>
      <c r="C37" s="118">
        <f>'填報順序1-參賽單位資料'!$D$6</f>
        <v>0</v>
      </c>
      <c r="D37" s="119"/>
      <c r="E37" s="120"/>
      <c r="F37" s="121" t="e">
        <f>VLOOKUP( D37,'勿刪-年次對照表-參照值'!$A$71:$B$81,2,FALSE)</f>
        <v>#N/A</v>
      </c>
      <c r="G37" s="122"/>
      <c r="H37" s="134"/>
      <c r="I37" s="120"/>
      <c r="J37" s="134"/>
      <c r="K37" s="120"/>
      <c r="L37" s="134"/>
      <c r="M37" s="120"/>
      <c r="N37" s="134"/>
      <c r="O37" s="120"/>
      <c r="P37" s="134"/>
      <c r="Q37" s="120"/>
      <c r="R37" s="125"/>
      <c r="S37" s="134"/>
      <c r="T37" s="134"/>
      <c r="U37" s="120"/>
      <c r="V37" s="125"/>
      <c r="W37" s="134"/>
      <c r="X37" s="134"/>
      <c r="Y37" s="120"/>
    </row>
    <row r="38" spans="1:25" s="112" customFormat="1" ht="19.2" customHeight="1">
      <c r="A38" s="116">
        <v>31</v>
      </c>
      <c r="B38" s="117"/>
      <c r="C38" s="118">
        <f>'填報順序1-參賽單位資料'!$D$6</f>
        <v>0</v>
      </c>
      <c r="D38" s="119"/>
      <c r="E38" s="120"/>
      <c r="F38" s="121" t="e">
        <f>VLOOKUP( D38,'勿刪-年次對照表-參照值'!$A$71:$B$81,2,FALSE)</f>
        <v>#N/A</v>
      </c>
      <c r="G38" s="122"/>
      <c r="H38" s="134"/>
      <c r="I38" s="120"/>
      <c r="J38" s="134"/>
      <c r="K38" s="120"/>
      <c r="L38" s="134"/>
      <c r="M38" s="120"/>
      <c r="N38" s="134"/>
      <c r="O38" s="120"/>
      <c r="P38" s="134"/>
      <c r="Q38" s="120"/>
      <c r="R38" s="125"/>
      <c r="S38" s="134"/>
      <c r="T38" s="134"/>
      <c r="U38" s="120"/>
      <c r="V38" s="125"/>
      <c r="W38" s="134"/>
      <c r="X38" s="134"/>
      <c r="Y38" s="120"/>
    </row>
    <row r="39" spans="1:25" s="112" customFormat="1" ht="19.2" customHeight="1">
      <c r="A39" s="116">
        <v>32</v>
      </c>
      <c r="B39" s="117"/>
      <c r="C39" s="118">
        <f>'填報順序1-參賽單位資料'!$D$6</f>
        <v>0</v>
      </c>
      <c r="D39" s="119"/>
      <c r="E39" s="120"/>
      <c r="F39" s="121" t="e">
        <f>VLOOKUP( D39,'勿刪-年次對照表-參照值'!$A$71:$B$81,2,FALSE)</f>
        <v>#N/A</v>
      </c>
      <c r="G39" s="122"/>
      <c r="H39" s="134"/>
      <c r="I39" s="120"/>
      <c r="J39" s="134"/>
      <c r="K39" s="120"/>
      <c r="L39" s="134"/>
      <c r="M39" s="120"/>
      <c r="N39" s="134"/>
      <c r="O39" s="120"/>
      <c r="P39" s="134"/>
      <c r="Q39" s="120"/>
      <c r="R39" s="125"/>
      <c r="S39" s="134"/>
      <c r="T39" s="134"/>
      <c r="U39" s="120"/>
      <c r="V39" s="125"/>
      <c r="W39" s="134"/>
      <c r="X39" s="134"/>
      <c r="Y39" s="120"/>
    </row>
    <row r="40" spans="1:25" s="112" customFormat="1" ht="19.2" customHeight="1">
      <c r="A40" s="116">
        <v>33</v>
      </c>
      <c r="B40" s="117"/>
      <c r="C40" s="118">
        <f>'填報順序1-參賽單位資料'!$D$6</f>
        <v>0</v>
      </c>
      <c r="D40" s="119"/>
      <c r="E40" s="120"/>
      <c r="F40" s="121" t="e">
        <f>VLOOKUP( D40,'勿刪-年次對照表-參照值'!$A$71:$B$81,2,FALSE)</f>
        <v>#N/A</v>
      </c>
      <c r="G40" s="122"/>
      <c r="H40" s="134"/>
      <c r="I40" s="120"/>
      <c r="J40" s="134"/>
      <c r="K40" s="120"/>
      <c r="L40" s="134"/>
      <c r="M40" s="120"/>
      <c r="N40" s="134"/>
      <c r="O40" s="120"/>
      <c r="P40" s="134"/>
      <c r="Q40" s="120"/>
      <c r="R40" s="125"/>
      <c r="S40" s="134"/>
      <c r="T40" s="134"/>
      <c r="U40" s="120"/>
      <c r="V40" s="125"/>
      <c r="W40" s="134"/>
      <c r="X40" s="134"/>
      <c r="Y40" s="120"/>
    </row>
    <row r="41" spans="1:25" s="112" customFormat="1" ht="19.2" customHeight="1">
      <c r="A41" s="116">
        <v>34</v>
      </c>
      <c r="B41" s="117"/>
      <c r="C41" s="118">
        <f>'填報順序1-參賽單位資料'!$D$6</f>
        <v>0</v>
      </c>
      <c r="D41" s="119"/>
      <c r="E41" s="120"/>
      <c r="F41" s="121" t="e">
        <f>VLOOKUP( D41,'勿刪-年次對照表-參照值'!$A$71:$B$81,2,FALSE)</f>
        <v>#N/A</v>
      </c>
      <c r="G41" s="122"/>
      <c r="H41" s="134"/>
      <c r="I41" s="120"/>
      <c r="J41" s="134"/>
      <c r="K41" s="120"/>
      <c r="L41" s="134"/>
      <c r="M41" s="120"/>
      <c r="N41" s="134"/>
      <c r="O41" s="120"/>
      <c r="P41" s="134"/>
      <c r="Q41" s="120"/>
      <c r="R41" s="125"/>
      <c r="S41" s="134"/>
      <c r="T41" s="134"/>
      <c r="U41" s="120"/>
      <c r="V41" s="125"/>
      <c r="W41" s="134"/>
      <c r="X41" s="134"/>
      <c r="Y41" s="120"/>
    </row>
    <row r="42" spans="1:25" s="112" customFormat="1" ht="19.2" customHeight="1">
      <c r="A42" s="116">
        <v>35</v>
      </c>
      <c r="B42" s="117"/>
      <c r="C42" s="118">
        <f>'填報順序1-參賽單位資料'!$D$6</f>
        <v>0</v>
      </c>
      <c r="D42" s="119"/>
      <c r="E42" s="120"/>
      <c r="F42" s="121" t="e">
        <f>VLOOKUP( D42,'勿刪-年次對照表-參照值'!$A$71:$B$81,2,FALSE)</f>
        <v>#N/A</v>
      </c>
      <c r="G42" s="122"/>
      <c r="H42" s="134"/>
      <c r="I42" s="120"/>
      <c r="J42" s="134"/>
      <c r="K42" s="120"/>
      <c r="L42" s="134"/>
      <c r="M42" s="120"/>
      <c r="N42" s="134"/>
      <c r="O42" s="120"/>
      <c r="P42" s="134"/>
      <c r="Q42" s="120"/>
      <c r="R42" s="125"/>
      <c r="S42" s="134"/>
      <c r="T42" s="134"/>
      <c r="U42" s="120"/>
      <c r="V42" s="125"/>
      <c r="W42" s="134"/>
      <c r="X42" s="134"/>
      <c r="Y42" s="120"/>
    </row>
    <row r="43" spans="1:25" s="112" customFormat="1" ht="19.2" customHeight="1">
      <c r="A43" s="116">
        <v>36</v>
      </c>
      <c r="B43" s="117"/>
      <c r="C43" s="118">
        <f>'填報順序1-參賽單位資料'!$D$6</f>
        <v>0</v>
      </c>
      <c r="D43" s="119"/>
      <c r="E43" s="120"/>
      <c r="F43" s="121" t="e">
        <f>VLOOKUP( D43,'勿刪-年次對照表-參照值'!$A$71:$B$81,2,FALSE)</f>
        <v>#N/A</v>
      </c>
      <c r="G43" s="122"/>
      <c r="H43" s="134"/>
      <c r="I43" s="120"/>
      <c r="J43" s="134"/>
      <c r="K43" s="120"/>
      <c r="L43" s="134"/>
      <c r="M43" s="120"/>
      <c r="N43" s="134"/>
      <c r="O43" s="120"/>
      <c r="P43" s="134"/>
      <c r="Q43" s="120"/>
      <c r="R43" s="125"/>
      <c r="S43" s="134"/>
      <c r="T43" s="134"/>
      <c r="U43" s="120"/>
      <c r="V43" s="125"/>
      <c r="W43" s="134"/>
      <c r="X43" s="134"/>
      <c r="Y43" s="120"/>
    </row>
    <row r="44" spans="1:25" s="112" customFormat="1" ht="19.2" customHeight="1">
      <c r="A44" s="116">
        <v>37</v>
      </c>
      <c r="B44" s="117"/>
      <c r="C44" s="118">
        <f>'填報順序1-參賽單位資料'!$D$6</f>
        <v>0</v>
      </c>
      <c r="D44" s="119"/>
      <c r="E44" s="120"/>
      <c r="F44" s="121" t="e">
        <f>VLOOKUP( D44,'勿刪-年次對照表-參照值'!$A$71:$B$81,2,FALSE)</f>
        <v>#N/A</v>
      </c>
      <c r="G44" s="122"/>
      <c r="H44" s="134"/>
      <c r="I44" s="120"/>
      <c r="J44" s="134"/>
      <c r="K44" s="120"/>
      <c r="L44" s="134"/>
      <c r="M44" s="120"/>
      <c r="N44" s="134"/>
      <c r="O44" s="120"/>
      <c r="P44" s="134"/>
      <c r="Q44" s="120"/>
      <c r="R44" s="125"/>
      <c r="S44" s="134"/>
      <c r="T44" s="134"/>
      <c r="U44" s="120"/>
      <c r="V44" s="125"/>
      <c r="W44" s="134"/>
      <c r="X44" s="134"/>
      <c r="Y44" s="120"/>
    </row>
    <row r="45" spans="1:25" s="112" customFormat="1" ht="19.2" customHeight="1">
      <c r="A45" s="116">
        <v>38</v>
      </c>
      <c r="B45" s="117"/>
      <c r="C45" s="118">
        <f>'填報順序1-參賽單位資料'!$D$6</f>
        <v>0</v>
      </c>
      <c r="D45" s="119"/>
      <c r="E45" s="120"/>
      <c r="F45" s="121" t="e">
        <f>VLOOKUP( D45,'勿刪-年次對照表-參照值'!$A$71:$B$81,2,FALSE)</f>
        <v>#N/A</v>
      </c>
      <c r="G45" s="122"/>
      <c r="H45" s="134"/>
      <c r="I45" s="120"/>
      <c r="J45" s="134"/>
      <c r="K45" s="120"/>
      <c r="L45" s="134"/>
      <c r="M45" s="120"/>
      <c r="N45" s="134"/>
      <c r="O45" s="120"/>
      <c r="P45" s="134"/>
      <c r="Q45" s="120"/>
      <c r="R45" s="125"/>
      <c r="S45" s="134"/>
      <c r="T45" s="134"/>
      <c r="U45" s="120"/>
      <c r="V45" s="125"/>
      <c r="W45" s="134"/>
      <c r="X45" s="134"/>
      <c r="Y45" s="120"/>
    </row>
    <row r="46" spans="1:25" s="112" customFormat="1" ht="19.2" customHeight="1">
      <c r="A46" s="116">
        <v>39</v>
      </c>
      <c r="B46" s="117"/>
      <c r="C46" s="118">
        <f>'填報順序1-參賽單位資料'!$D$6</f>
        <v>0</v>
      </c>
      <c r="D46" s="119"/>
      <c r="E46" s="120"/>
      <c r="F46" s="121" t="e">
        <f>VLOOKUP( D46,'勿刪-年次對照表-參照值'!$A$71:$B$81,2,FALSE)</f>
        <v>#N/A</v>
      </c>
      <c r="G46" s="122"/>
      <c r="H46" s="134"/>
      <c r="I46" s="120"/>
      <c r="J46" s="134"/>
      <c r="K46" s="120"/>
      <c r="L46" s="134"/>
      <c r="M46" s="120"/>
      <c r="N46" s="134"/>
      <c r="O46" s="120"/>
      <c r="P46" s="134"/>
      <c r="Q46" s="120"/>
      <c r="R46" s="125"/>
      <c r="S46" s="134"/>
      <c r="T46" s="134"/>
      <c r="U46" s="120"/>
      <c r="V46" s="125"/>
      <c r="W46" s="134"/>
      <c r="X46" s="134"/>
      <c r="Y46" s="120"/>
    </row>
    <row r="47" spans="1:25" s="112" customFormat="1" ht="19.2" customHeight="1">
      <c r="A47" s="116">
        <v>40</v>
      </c>
      <c r="B47" s="117"/>
      <c r="C47" s="118">
        <f>'填報順序1-參賽單位資料'!$D$6</f>
        <v>0</v>
      </c>
      <c r="D47" s="119"/>
      <c r="E47" s="120"/>
      <c r="F47" s="121" t="e">
        <f>VLOOKUP( D47,'勿刪-年次對照表-參照值'!$A$71:$B$81,2,FALSE)</f>
        <v>#N/A</v>
      </c>
      <c r="G47" s="122"/>
      <c r="H47" s="134"/>
      <c r="I47" s="120"/>
      <c r="J47" s="134"/>
      <c r="K47" s="120"/>
      <c r="L47" s="134"/>
      <c r="M47" s="120"/>
      <c r="N47" s="134"/>
      <c r="O47" s="120"/>
      <c r="P47" s="134"/>
      <c r="Q47" s="120"/>
      <c r="R47" s="125"/>
      <c r="S47" s="134"/>
      <c r="T47" s="134"/>
      <c r="U47" s="120"/>
      <c r="V47" s="125"/>
      <c r="W47" s="134"/>
      <c r="X47" s="134"/>
      <c r="Y47" s="120"/>
    </row>
    <row r="48" spans="1:25" s="112" customFormat="1" ht="19.2" customHeight="1">
      <c r="A48" s="116">
        <v>41</v>
      </c>
      <c r="B48" s="117"/>
      <c r="C48" s="118">
        <f>'填報順序1-參賽單位資料'!$D$6</f>
        <v>0</v>
      </c>
      <c r="D48" s="119"/>
      <c r="E48" s="120"/>
      <c r="F48" s="121" t="e">
        <f>VLOOKUP( D48,'勿刪-年次對照表-參照值'!$A$71:$B$81,2,FALSE)</f>
        <v>#N/A</v>
      </c>
      <c r="G48" s="122"/>
      <c r="H48" s="134"/>
      <c r="I48" s="120"/>
      <c r="J48" s="134"/>
      <c r="K48" s="120"/>
      <c r="L48" s="134"/>
      <c r="M48" s="120"/>
      <c r="N48" s="134"/>
      <c r="O48" s="120"/>
      <c r="P48" s="134"/>
      <c r="Q48" s="120"/>
      <c r="R48" s="125"/>
      <c r="S48" s="134"/>
      <c r="T48" s="134"/>
      <c r="U48" s="120"/>
      <c r="V48" s="125"/>
      <c r="W48" s="134"/>
      <c r="X48" s="134"/>
      <c r="Y48" s="120"/>
    </row>
    <row r="49" spans="1:25" s="112" customFormat="1" ht="19.2" customHeight="1">
      <c r="A49" s="116">
        <v>42</v>
      </c>
      <c r="B49" s="117"/>
      <c r="C49" s="118">
        <f>'填報順序1-參賽單位資料'!$D$6</f>
        <v>0</v>
      </c>
      <c r="D49" s="119"/>
      <c r="E49" s="120"/>
      <c r="F49" s="121" t="e">
        <f>VLOOKUP( D49,'勿刪-年次對照表-參照值'!$A$71:$B$81,2,FALSE)</f>
        <v>#N/A</v>
      </c>
      <c r="G49" s="122"/>
      <c r="H49" s="134"/>
      <c r="I49" s="120"/>
      <c r="J49" s="134"/>
      <c r="K49" s="120"/>
      <c r="L49" s="134"/>
      <c r="M49" s="120"/>
      <c r="N49" s="134"/>
      <c r="O49" s="120"/>
      <c r="P49" s="134"/>
      <c r="Q49" s="120"/>
      <c r="R49" s="125"/>
      <c r="S49" s="134"/>
      <c r="T49" s="134"/>
      <c r="U49" s="120"/>
      <c r="V49" s="125"/>
      <c r="W49" s="134"/>
      <c r="X49" s="134"/>
      <c r="Y49" s="120"/>
    </row>
    <row r="50" spans="1:25" s="112" customFormat="1" ht="19.2" customHeight="1">
      <c r="A50" s="116">
        <v>43</v>
      </c>
      <c r="B50" s="117"/>
      <c r="C50" s="118">
        <f>'填報順序1-參賽單位資料'!$D$6</f>
        <v>0</v>
      </c>
      <c r="D50" s="119"/>
      <c r="E50" s="120"/>
      <c r="F50" s="121" t="e">
        <f>VLOOKUP( D50,'勿刪-年次對照表-參照值'!$A$71:$B$81,2,FALSE)</f>
        <v>#N/A</v>
      </c>
      <c r="G50" s="122"/>
      <c r="H50" s="134"/>
      <c r="I50" s="120"/>
      <c r="J50" s="134"/>
      <c r="K50" s="120"/>
      <c r="L50" s="134"/>
      <c r="M50" s="120"/>
      <c r="N50" s="134"/>
      <c r="O50" s="120"/>
      <c r="P50" s="134"/>
      <c r="Q50" s="120"/>
      <c r="R50" s="125"/>
      <c r="S50" s="134"/>
      <c r="T50" s="134"/>
      <c r="U50" s="120"/>
      <c r="V50" s="125"/>
      <c r="W50" s="134"/>
      <c r="X50" s="134"/>
      <c r="Y50" s="120"/>
    </row>
    <row r="51" spans="1:25" s="112" customFormat="1" ht="19.2" customHeight="1">
      <c r="A51" s="116">
        <v>44</v>
      </c>
      <c r="B51" s="117"/>
      <c r="C51" s="118">
        <f>'填報順序1-參賽單位資料'!$D$6</f>
        <v>0</v>
      </c>
      <c r="D51" s="119"/>
      <c r="E51" s="120"/>
      <c r="F51" s="121" t="e">
        <f>VLOOKUP( D51,'勿刪-年次對照表-參照值'!$A$71:$B$81,2,FALSE)</f>
        <v>#N/A</v>
      </c>
      <c r="G51" s="122"/>
      <c r="H51" s="134"/>
      <c r="I51" s="120"/>
      <c r="J51" s="134"/>
      <c r="K51" s="120"/>
      <c r="L51" s="134"/>
      <c r="M51" s="120"/>
      <c r="N51" s="134"/>
      <c r="O51" s="120"/>
      <c r="P51" s="134"/>
      <c r="Q51" s="120"/>
      <c r="R51" s="125"/>
      <c r="S51" s="134"/>
      <c r="T51" s="134"/>
      <c r="U51" s="120"/>
      <c r="V51" s="125"/>
      <c r="W51" s="134"/>
      <c r="X51" s="134"/>
      <c r="Y51" s="120"/>
    </row>
    <row r="52" spans="1:25" s="112" customFormat="1" ht="19.2" customHeight="1">
      <c r="A52" s="116">
        <v>45</v>
      </c>
      <c r="B52" s="117"/>
      <c r="C52" s="118">
        <f>'填報順序1-參賽單位資料'!$D$6</f>
        <v>0</v>
      </c>
      <c r="D52" s="119"/>
      <c r="E52" s="120"/>
      <c r="F52" s="121" t="e">
        <f>VLOOKUP( D52,'勿刪-年次對照表-參照值'!$A$71:$B$81,2,FALSE)</f>
        <v>#N/A</v>
      </c>
      <c r="G52" s="122"/>
      <c r="H52" s="134"/>
      <c r="I52" s="120"/>
      <c r="J52" s="134"/>
      <c r="K52" s="120"/>
      <c r="L52" s="134"/>
      <c r="M52" s="120"/>
      <c r="N52" s="134"/>
      <c r="O52" s="120"/>
      <c r="P52" s="134"/>
      <c r="Q52" s="120"/>
      <c r="R52" s="125"/>
      <c r="S52" s="134"/>
      <c r="T52" s="134"/>
      <c r="U52" s="120"/>
      <c r="V52" s="125"/>
      <c r="W52" s="134"/>
      <c r="X52" s="134"/>
      <c r="Y52" s="120"/>
    </row>
    <row r="53" spans="1:25" s="112" customFormat="1" ht="19.2" customHeight="1">
      <c r="A53" s="116">
        <v>46</v>
      </c>
      <c r="B53" s="117"/>
      <c r="C53" s="118">
        <f>'填報順序1-參賽單位資料'!$D$6</f>
        <v>0</v>
      </c>
      <c r="D53" s="119"/>
      <c r="E53" s="120"/>
      <c r="F53" s="121" t="e">
        <f>VLOOKUP( D53,'勿刪-年次對照表-參照值'!$A$71:$B$81,2,FALSE)</f>
        <v>#N/A</v>
      </c>
      <c r="G53" s="122"/>
      <c r="H53" s="134"/>
      <c r="I53" s="120"/>
      <c r="J53" s="134"/>
      <c r="K53" s="120"/>
      <c r="L53" s="134"/>
      <c r="M53" s="120"/>
      <c r="N53" s="134"/>
      <c r="O53" s="120"/>
      <c r="P53" s="134"/>
      <c r="Q53" s="120"/>
      <c r="R53" s="125"/>
      <c r="S53" s="134"/>
      <c r="T53" s="134"/>
      <c r="U53" s="120"/>
      <c r="V53" s="125"/>
      <c r="W53" s="134"/>
      <c r="X53" s="134"/>
      <c r="Y53" s="120"/>
    </row>
    <row r="54" spans="1:25" s="112" customFormat="1" ht="19.2" customHeight="1">
      <c r="A54" s="116">
        <v>47</v>
      </c>
      <c r="B54" s="117"/>
      <c r="C54" s="118">
        <f>'填報順序1-參賽單位資料'!$D$6</f>
        <v>0</v>
      </c>
      <c r="D54" s="119"/>
      <c r="E54" s="120"/>
      <c r="F54" s="121" t="e">
        <f>VLOOKUP( D54,'勿刪-年次對照表-參照值'!$A$71:$B$81,2,FALSE)</f>
        <v>#N/A</v>
      </c>
      <c r="G54" s="122"/>
      <c r="H54" s="134"/>
      <c r="I54" s="120"/>
      <c r="J54" s="134"/>
      <c r="K54" s="120"/>
      <c r="L54" s="134"/>
      <c r="M54" s="120"/>
      <c r="N54" s="134"/>
      <c r="O54" s="120"/>
      <c r="P54" s="134"/>
      <c r="Q54" s="120"/>
      <c r="R54" s="125"/>
      <c r="S54" s="134"/>
      <c r="T54" s="134"/>
      <c r="U54" s="120"/>
      <c r="V54" s="125"/>
      <c r="W54" s="134"/>
      <c r="X54" s="134"/>
      <c r="Y54" s="120"/>
    </row>
    <row r="55" spans="1:25" s="112" customFormat="1" ht="19.2" customHeight="1">
      <c r="A55" s="116">
        <v>48</v>
      </c>
      <c r="B55" s="117"/>
      <c r="C55" s="118">
        <f>'填報順序1-參賽單位資料'!$D$6</f>
        <v>0</v>
      </c>
      <c r="D55" s="119"/>
      <c r="E55" s="120"/>
      <c r="F55" s="121" t="e">
        <f>VLOOKUP( D55,'勿刪-年次對照表-參照值'!$A$71:$B$81,2,FALSE)</f>
        <v>#N/A</v>
      </c>
      <c r="G55" s="122"/>
      <c r="H55" s="134"/>
      <c r="I55" s="120"/>
      <c r="J55" s="134"/>
      <c r="K55" s="120"/>
      <c r="L55" s="134"/>
      <c r="M55" s="120"/>
      <c r="N55" s="134"/>
      <c r="O55" s="120"/>
      <c r="P55" s="134"/>
      <c r="Q55" s="120"/>
      <c r="R55" s="125"/>
      <c r="S55" s="134"/>
      <c r="T55" s="134"/>
      <c r="U55" s="120"/>
      <c r="V55" s="125"/>
      <c r="W55" s="134"/>
      <c r="X55" s="134"/>
      <c r="Y55" s="120"/>
    </row>
    <row r="56" spans="1:25" s="112" customFormat="1" ht="19.2" customHeight="1">
      <c r="A56" s="116">
        <v>49</v>
      </c>
      <c r="B56" s="117"/>
      <c r="C56" s="118">
        <f>'填報順序1-參賽單位資料'!$D$6</f>
        <v>0</v>
      </c>
      <c r="D56" s="119"/>
      <c r="E56" s="120"/>
      <c r="F56" s="121" t="e">
        <f>VLOOKUP( D56,'勿刪-年次對照表-參照值'!$A$71:$B$81,2,FALSE)</f>
        <v>#N/A</v>
      </c>
      <c r="G56" s="122"/>
      <c r="H56" s="134"/>
      <c r="I56" s="120"/>
      <c r="J56" s="134"/>
      <c r="K56" s="120"/>
      <c r="L56" s="134"/>
      <c r="M56" s="120"/>
      <c r="N56" s="134"/>
      <c r="O56" s="120"/>
      <c r="P56" s="134"/>
      <c r="Q56" s="120"/>
      <c r="R56" s="125"/>
      <c r="S56" s="134"/>
      <c r="T56" s="134"/>
      <c r="U56" s="120"/>
      <c r="V56" s="125"/>
      <c r="W56" s="134"/>
      <c r="X56" s="134"/>
      <c r="Y56" s="120"/>
    </row>
    <row r="57" spans="1:25" s="112" customFormat="1" ht="19.2" customHeight="1">
      <c r="A57" s="116">
        <v>50</v>
      </c>
      <c r="B57" s="117"/>
      <c r="C57" s="118">
        <f>'填報順序1-參賽單位資料'!$D$6</f>
        <v>0</v>
      </c>
      <c r="D57" s="119"/>
      <c r="E57" s="120"/>
      <c r="F57" s="121" t="e">
        <f>VLOOKUP( D57,'勿刪-年次對照表-參照值'!$A$71:$B$81,2,FALSE)</f>
        <v>#N/A</v>
      </c>
      <c r="G57" s="122"/>
      <c r="H57" s="134"/>
      <c r="I57" s="120"/>
      <c r="J57" s="134"/>
      <c r="K57" s="120"/>
      <c r="L57" s="134"/>
      <c r="M57" s="120"/>
      <c r="N57" s="134"/>
      <c r="O57" s="120"/>
      <c r="P57" s="134"/>
      <c r="Q57" s="120"/>
      <c r="R57" s="125"/>
      <c r="S57" s="134"/>
      <c r="T57" s="134"/>
      <c r="U57" s="120"/>
      <c r="V57" s="125"/>
      <c r="W57" s="134"/>
      <c r="X57" s="134"/>
      <c r="Y57" s="120"/>
    </row>
    <row r="58" spans="1:25">
      <c r="T58" s="6" t="s">
        <v>189</v>
      </c>
    </row>
  </sheetData>
  <sheetProtection password="CC33" sheet="1" scenarios="1" selectLockedCells="1"/>
  <dataConsolidate/>
  <mergeCells count="18">
    <mergeCell ref="H3:I3"/>
    <mergeCell ref="B5:B7"/>
    <mergeCell ref="G5:G7"/>
    <mergeCell ref="F5:F7"/>
    <mergeCell ref="D5:E5"/>
    <mergeCell ref="H4:Q4"/>
    <mergeCell ref="H5:Q5"/>
    <mergeCell ref="H6:Q6"/>
    <mergeCell ref="P3:Q3"/>
    <mergeCell ref="V6:Y6"/>
    <mergeCell ref="A4:A7"/>
    <mergeCell ref="B4:G4"/>
    <mergeCell ref="R4:U4"/>
    <mergeCell ref="R6:U6"/>
    <mergeCell ref="C5:C7"/>
    <mergeCell ref="R5:U5"/>
    <mergeCell ref="V4:Y4"/>
    <mergeCell ref="V5:Y5"/>
  </mergeCells>
  <phoneticPr fontId="1" type="noConversion"/>
  <dataValidations xWindow="359" yWindow="481" count="9">
    <dataValidation type="list" allowBlank="1" showInputMessage="1" showErrorMessage="1" sqref="T8:T57 X8:X57">
      <formula1>"第1棒,第2棒,第3棒,第4棒"</formula1>
    </dataValidation>
    <dataValidation type="list" allowBlank="1" showInputMessage="1" showErrorMessage="1" sqref="G8:G57">
      <formula1>"男,女"</formula1>
    </dataValidation>
    <dataValidation allowBlank="1" showInputMessage="1" showErrorMessage="1" prompt="1.成績格式  *:**.** 例 3:06.01_x000a_2.同組4人的成績應一樣" sqref="U8:U57 Y8:Y57"/>
    <dataValidation allowBlank="1" showInputMessage="1" showErrorMessage="1" prompt="成績格式  *:**.** 例 0:46.01" sqref="I8:I57 K8:K57 M8:M57 O8:O57 Q8:Q57"/>
    <dataValidation allowBlank="1" showInputMessage="1" showErrorMessage="1" prompt="填報出生月日 例:0605" sqref="E8:E57"/>
    <dataValidation type="list" allowBlank="1" showInputMessage="1" showErrorMessage="1" prompt="該歲組接力只報一隊者，不需點選" sqref="S8:S57 W8:W57">
      <formula1>"Ａ,Ｂ,Ｃ,Ｄ,Ｅ,Ｆ"</formula1>
    </dataValidation>
    <dataValidation type="list" allowBlank="1" showInputMessage="1" showErrorMessage="1" sqref="H8:H57 J8:J57 L8:L57 N8:N57 P8:P57">
      <formula1>"50自,50蝶,50仰,50蛙,100自,100蝶,100仰,100蛙,200自,200混"</formula1>
    </dataValidation>
    <dataValidation type="whole" allowBlank="1" showInputMessage="1" showErrorMessage="1" prompt="1.填報[國曆]年次 例:95_x000a_2.本表限88-98年次者填報" sqref="D8:D57">
      <formula1>1</formula1>
      <formula2>99</formula2>
    </dataValidation>
    <dataValidation type="list" allowBlank="1" showInputMessage="1" showErrorMessage="1" sqref="R8:R57 V8:V57">
      <formula1>"7-8男,9-10男,11-12男,13-14男,15-17男,7-8女,9-10女,11-12女,13-14女,15-17女"</formula1>
    </dataValidation>
  </dataValidations>
  <pageMargins left="0.11811023622047245" right="0.11811023622047245" top="0.35433070866141736" bottom="0.15748031496062992"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sheetPr>
    <tabColor theme="0"/>
  </sheetPr>
  <dimension ref="A1:Z57"/>
  <sheetViews>
    <sheetView workbookViewId="0">
      <pane ySplit="7" topLeftCell="A8" activePane="bottomLeft" state="frozen"/>
      <selection pane="bottomLeft" activeCell="H8" sqref="H8"/>
    </sheetView>
  </sheetViews>
  <sheetFormatPr defaultColWidth="9" defaultRowHeight="13.8"/>
  <cols>
    <col min="1" max="1" width="2.88671875" style="5" customWidth="1"/>
    <col min="2" max="2" width="9.109375" style="40" customWidth="1"/>
    <col min="3" max="3" width="5.33203125" style="7" customWidth="1"/>
    <col min="4" max="4" width="3.88671875" style="31" customWidth="1"/>
    <col min="5" max="5" width="4.6640625" style="43" customWidth="1"/>
    <col min="6" max="6" width="4.109375" style="43" customWidth="1"/>
    <col min="7" max="7" width="5.44140625" style="18" customWidth="1"/>
    <col min="8" max="8" width="2.6640625" style="6" customWidth="1"/>
    <col min="9" max="9" width="5.21875" style="6" customWidth="1"/>
    <col min="10" max="10" width="6.77734375" style="36" customWidth="1"/>
    <col min="11" max="11" width="5.21875" style="6" customWidth="1"/>
    <col min="12" max="12" width="6.77734375" style="36" customWidth="1"/>
    <col min="13" max="13" width="5.21875" style="36" customWidth="1"/>
    <col min="14" max="14" width="6.77734375" style="36" customWidth="1"/>
    <col min="15" max="15" width="5.21875" style="36" customWidth="1"/>
    <col min="16" max="16" width="6.77734375" style="36" customWidth="1"/>
    <col min="17" max="17" width="5.21875" style="36" customWidth="1"/>
    <col min="18" max="18" width="6.77734375" style="36" customWidth="1"/>
    <col min="19" max="19" width="6.21875" style="6" customWidth="1"/>
    <col min="20" max="20" width="4.77734375" style="6" customWidth="1"/>
    <col min="21" max="21" width="4.77734375" style="65" customWidth="1"/>
    <col min="22" max="22" width="6.77734375" style="6" customWidth="1"/>
    <col min="23" max="23" width="6.21875" style="6" customWidth="1"/>
    <col min="24" max="24" width="4.77734375" style="65" customWidth="1"/>
    <col min="25" max="25" width="4.77734375" style="5" customWidth="1"/>
    <col min="26" max="26" width="6.77734375" style="5" customWidth="1"/>
    <col min="27" max="16384" width="9" style="5"/>
  </cols>
  <sheetData>
    <row r="1" spans="1:26" s="19" customFormat="1" ht="22.2">
      <c r="A1" s="23" t="str">
        <f>'填報順序1-參賽單位資料'!A1:D1</f>
        <v>2016年第三屆運博分齡游泳錦標賽</v>
      </c>
      <c r="B1" s="30"/>
      <c r="C1" s="23"/>
      <c r="D1" s="30"/>
      <c r="E1" s="42"/>
      <c r="F1" s="42"/>
      <c r="G1" s="25"/>
      <c r="H1" s="24"/>
      <c r="I1" s="24"/>
      <c r="J1" s="35"/>
      <c r="K1" s="24"/>
      <c r="L1" s="35"/>
      <c r="M1" s="35"/>
      <c r="N1" s="35"/>
      <c r="O1" s="35"/>
      <c r="P1" s="35"/>
      <c r="Q1" s="35"/>
      <c r="R1" s="35"/>
      <c r="S1" s="24"/>
      <c r="T1" s="24"/>
      <c r="U1" s="35"/>
      <c r="V1" s="24"/>
      <c r="W1" s="24"/>
      <c r="X1" s="35"/>
    </row>
    <row r="2" spans="1:26" s="19" customFormat="1" ht="22.2">
      <c r="A2" s="23" t="s">
        <v>196</v>
      </c>
      <c r="B2" s="30"/>
      <c r="C2" s="23"/>
      <c r="D2" s="30"/>
      <c r="E2" s="42"/>
      <c r="F2" s="42"/>
      <c r="G2" s="25"/>
      <c r="H2" s="24"/>
      <c r="I2" s="24"/>
      <c r="J2" s="35"/>
      <c r="K2" s="24"/>
      <c r="L2" s="35"/>
      <c r="M2" s="35"/>
      <c r="N2" s="35"/>
      <c r="O2" s="35"/>
      <c r="P2" s="35"/>
      <c r="Q2" s="35"/>
      <c r="R2" s="35"/>
      <c r="S2" s="24"/>
      <c r="T2" s="24"/>
      <c r="U2" s="35"/>
      <c r="V2" s="24"/>
      <c r="W2" s="24"/>
      <c r="X2" s="35"/>
    </row>
    <row r="3" spans="1:26" s="4" customFormat="1" ht="16.2">
      <c r="A3" s="3"/>
      <c r="B3" s="41"/>
      <c r="C3" s="60" t="s">
        <v>86</v>
      </c>
      <c r="D3" s="32"/>
      <c r="E3" s="44"/>
      <c r="F3" s="44"/>
      <c r="I3" s="216"/>
      <c r="J3" s="238"/>
      <c r="K3" s="60" t="s">
        <v>191</v>
      </c>
      <c r="L3" s="37"/>
      <c r="M3" s="37"/>
      <c r="N3" s="37"/>
      <c r="O3" s="37"/>
      <c r="P3" s="37"/>
      <c r="Q3" s="242"/>
      <c r="R3" s="243"/>
      <c r="S3" s="60" t="s">
        <v>192</v>
      </c>
      <c r="V3" s="66"/>
      <c r="W3" s="10"/>
      <c r="X3" s="10"/>
      <c r="Y3" s="3"/>
      <c r="Z3" s="66"/>
    </row>
    <row r="4" spans="1:26" s="112" customFormat="1" ht="14.25" customHeight="1">
      <c r="A4" s="207" t="s">
        <v>18</v>
      </c>
      <c r="B4" s="208" t="s">
        <v>19</v>
      </c>
      <c r="C4" s="209"/>
      <c r="D4" s="209"/>
      <c r="E4" s="209"/>
      <c r="F4" s="209"/>
      <c r="G4" s="209"/>
      <c r="H4" s="210"/>
      <c r="I4" s="224" t="s">
        <v>166</v>
      </c>
      <c r="J4" s="211"/>
      <c r="K4" s="211"/>
      <c r="L4" s="211"/>
      <c r="M4" s="225"/>
      <c r="N4" s="225"/>
      <c r="O4" s="225"/>
      <c r="P4" s="225"/>
      <c r="Q4" s="225"/>
      <c r="R4" s="226"/>
      <c r="S4" s="211" t="s">
        <v>8</v>
      </c>
      <c r="T4" s="211"/>
      <c r="U4" s="211"/>
      <c r="V4" s="212"/>
      <c r="W4" s="211" t="s">
        <v>64</v>
      </c>
      <c r="X4" s="211"/>
      <c r="Y4" s="211"/>
      <c r="Z4" s="212"/>
    </row>
    <row r="5" spans="1:26" s="112" customFormat="1" ht="14.25" customHeight="1">
      <c r="A5" s="207"/>
      <c r="B5" s="218" t="s">
        <v>1</v>
      </c>
      <c r="C5" s="239" t="s">
        <v>172</v>
      </c>
      <c r="D5" s="222" t="s">
        <v>59</v>
      </c>
      <c r="E5" s="223"/>
      <c r="F5" s="127"/>
      <c r="G5" s="220" t="s">
        <v>10</v>
      </c>
      <c r="H5" s="207" t="s">
        <v>65</v>
      </c>
      <c r="I5" s="227" t="s">
        <v>211</v>
      </c>
      <c r="J5" s="228"/>
      <c r="K5" s="228"/>
      <c r="L5" s="228"/>
      <c r="M5" s="237"/>
      <c r="N5" s="237"/>
      <c r="O5" s="237"/>
      <c r="P5" s="237"/>
      <c r="Q5" s="237"/>
      <c r="R5" s="230"/>
      <c r="S5" s="204" t="s">
        <v>107</v>
      </c>
      <c r="T5" s="205"/>
      <c r="U5" s="205"/>
      <c r="V5" s="206"/>
      <c r="W5" s="204" t="s">
        <v>107</v>
      </c>
      <c r="X5" s="205"/>
      <c r="Y5" s="205"/>
      <c r="Z5" s="206"/>
    </row>
    <row r="6" spans="1:26" s="112" customFormat="1" ht="14.25" customHeight="1">
      <c r="A6" s="207"/>
      <c r="B6" s="218"/>
      <c r="C6" s="240"/>
      <c r="D6" s="113" t="s">
        <v>11</v>
      </c>
      <c r="E6" s="114" t="s">
        <v>62</v>
      </c>
      <c r="F6" s="128" t="s">
        <v>108</v>
      </c>
      <c r="G6" s="220"/>
      <c r="H6" s="207"/>
      <c r="I6" s="231" t="s">
        <v>44</v>
      </c>
      <c r="J6" s="232"/>
      <c r="K6" s="232"/>
      <c r="L6" s="232"/>
      <c r="M6" s="233"/>
      <c r="N6" s="233"/>
      <c r="O6" s="233"/>
      <c r="P6" s="233"/>
      <c r="Q6" s="233"/>
      <c r="R6" s="234"/>
      <c r="S6" s="204" t="s">
        <v>115</v>
      </c>
      <c r="T6" s="205"/>
      <c r="U6" s="205"/>
      <c r="V6" s="206"/>
      <c r="W6" s="204" t="s">
        <v>115</v>
      </c>
      <c r="X6" s="205"/>
      <c r="Y6" s="205"/>
      <c r="Z6" s="206"/>
    </row>
    <row r="7" spans="1:26" s="112" customFormat="1" ht="14.25" customHeight="1">
      <c r="A7" s="207"/>
      <c r="B7" s="219"/>
      <c r="C7" s="241"/>
      <c r="D7" s="113" t="s">
        <v>60</v>
      </c>
      <c r="E7" s="115" t="s">
        <v>61</v>
      </c>
      <c r="F7" s="129"/>
      <c r="G7" s="221"/>
      <c r="H7" s="207"/>
      <c r="I7" s="131" t="s">
        <v>183</v>
      </c>
      <c r="J7" s="132" t="s">
        <v>184</v>
      </c>
      <c r="K7" s="131" t="s">
        <v>185</v>
      </c>
      <c r="L7" s="132" t="s">
        <v>184</v>
      </c>
      <c r="M7" s="131" t="s">
        <v>193</v>
      </c>
      <c r="N7" s="132" t="s">
        <v>184</v>
      </c>
      <c r="O7" s="131" t="s">
        <v>194</v>
      </c>
      <c r="P7" s="132" t="s">
        <v>184</v>
      </c>
      <c r="Q7" s="131" t="s">
        <v>195</v>
      </c>
      <c r="R7" s="132" t="s">
        <v>184</v>
      </c>
      <c r="S7" s="124" t="s">
        <v>10</v>
      </c>
      <c r="T7" s="124" t="s">
        <v>106</v>
      </c>
      <c r="U7" s="124" t="s">
        <v>15</v>
      </c>
      <c r="V7" s="133" t="s">
        <v>12</v>
      </c>
      <c r="W7" s="124" t="s">
        <v>10</v>
      </c>
      <c r="X7" s="124" t="s">
        <v>106</v>
      </c>
      <c r="Y7" s="124" t="s">
        <v>15</v>
      </c>
      <c r="Z7" s="133" t="s">
        <v>12</v>
      </c>
    </row>
    <row r="8" spans="1:26" s="112" customFormat="1" ht="19.2" customHeight="1">
      <c r="A8" s="116">
        <v>1</v>
      </c>
      <c r="B8" s="117"/>
      <c r="C8" s="118">
        <f>'填報順序1-參賽單位資料'!$D$6</f>
        <v>0</v>
      </c>
      <c r="D8" s="119"/>
      <c r="E8" s="119"/>
      <c r="F8" s="173" t="e">
        <f>VLOOKUP( D8,'勿刪-年次對照表-參照值'!$C$2:$D$70,2,FALSE)</f>
        <v>#N/A</v>
      </c>
      <c r="G8" s="121" t="e">
        <f>VLOOKUP( D8,'勿刪-年次對照表-參照值'!$A$2:$B$69,2,FALSE)</f>
        <v>#N/A</v>
      </c>
      <c r="H8" s="122"/>
      <c r="I8" s="134"/>
      <c r="J8" s="120"/>
      <c r="K8" s="134"/>
      <c r="L8" s="120"/>
      <c r="M8" s="134"/>
      <c r="N8" s="135"/>
      <c r="O8" s="134"/>
      <c r="P8" s="135"/>
      <c r="Q8" s="134"/>
      <c r="R8" s="135"/>
      <c r="S8" s="174"/>
      <c r="T8" s="134"/>
      <c r="U8" s="134"/>
      <c r="V8" s="120"/>
      <c r="W8" s="174"/>
      <c r="X8" s="134"/>
      <c r="Y8" s="134"/>
      <c r="Z8" s="120"/>
    </row>
    <row r="9" spans="1:26" s="112" customFormat="1" ht="19.2" customHeight="1">
      <c r="A9" s="116">
        <v>2</v>
      </c>
      <c r="B9" s="130"/>
      <c r="C9" s="118">
        <f>'填報順序1-參賽單位資料'!$D$6</f>
        <v>0</v>
      </c>
      <c r="D9" s="119"/>
      <c r="E9" s="119"/>
      <c r="F9" s="173" t="e">
        <f>VLOOKUP( D9,'勿刪-年次對照表-參照值'!$C$2:$D$70,2,FALSE)</f>
        <v>#N/A</v>
      </c>
      <c r="G9" s="121" t="e">
        <f>VLOOKUP( D9,'勿刪-年次對照表-參照值'!$A$2:$B$69,2,FALSE)</f>
        <v>#N/A</v>
      </c>
      <c r="H9" s="122"/>
      <c r="I9" s="134"/>
      <c r="J9" s="120"/>
      <c r="K9" s="134"/>
      <c r="L9" s="120"/>
      <c r="M9" s="134"/>
      <c r="N9" s="135"/>
      <c r="O9" s="134"/>
      <c r="P9" s="135"/>
      <c r="Q9" s="134"/>
      <c r="R9" s="135"/>
      <c r="S9" s="174"/>
      <c r="T9" s="134"/>
      <c r="U9" s="134"/>
      <c r="V9" s="120"/>
      <c r="W9" s="174"/>
      <c r="X9" s="134"/>
      <c r="Y9" s="134"/>
      <c r="Z9" s="120"/>
    </row>
    <row r="10" spans="1:26" s="112" customFormat="1" ht="19.2" customHeight="1">
      <c r="A10" s="116">
        <v>3</v>
      </c>
      <c r="B10" s="130"/>
      <c r="C10" s="118">
        <f>'填報順序1-參賽單位資料'!$D$6</f>
        <v>0</v>
      </c>
      <c r="D10" s="119"/>
      <c r="E10" s="119"/>
      <c r="F10" s="173" t="e">
        <f>VLOOKUP( D10,'勿刪-年次對照表-參照值'!$C$2:$D$70,2,FALSE)</f>
        <v>#N/A</v>
      </c>
      <c r="G10" s="121" t="e">
        <f>VLOOKUP( D10,'勿刪-年次對照表-參照值'!$A$2:$B$69,2,FALSE)</f>
        <v>#N/A</v>
      </c>
      <c r="H10" s="122"/>
      <c r="I10" s="134"/>
      <c r="J10" s="120"/>
      <c r="K10" s="134"/>
      <c r="L10" s="120"/>
      <c r="M10" s="134"/>
      <c r="N10" s="135"/>
      <c r="O10" s="134"/>
      <c r="P10" s="135"/>
      <c r="Q10" s="134"/>
      <c r="R10" s="135"/>
      <c r="S10" s="174"/>
      <c r="T10" s="134"/>
      <c r="U10" s="134"/>
      <c r="V10" s="120"/>
      <c r="W10" s="174"/>
      <c r="X10" s="134"/>
      <c r="Y10" s="134"/>
      <c r="Z10" s="120"/>
    </row>
    <row r="11" spans="1:26" s="112" customFormat="1" ht="19.2" customHeight="1">
      <c r="A11" s="116">
        <v>4</v>
      </c>
      <c r="B11" s="130"/>
      <c r="C11" s="118">
        <f>'填報順序1-參賽單位資料'!$D$6</f>
        <v>0</v>
      </c>
      <c r="D11" s="119"/>
      <c r="E11" s="120"/>
      <c r="F11" s="173" t="e">
        <f>VLOOKUP( D11,'勿刪-年次對照表-參照值'!$C$2:$D$70,2,FALSE)</f>
        <v>#N/A</v>
      </c>
      <c r="G11" s="121" t="e">
        <f>VLOOKUP( D11,'勿刪-年次對照表-參照值'!$A$2:$B$69,2,FALSE)</f>
        <v>#N/A</v>
      </c>
      <c r="H11" s="122"/>
      <c r="I11" s="134"/>
      <c r="J11" s="120"/>
      <c r="K11" s="134"/>
      <c r="L11" s="120"/>
      <c r="M11" s="134"/>
      <c r="N11" s="135"/>
      <c r="O11" s="134"/>
      <c r="P11" s="135"/>
      <c r="Q11" s="134"/>
      <c r="R11" s="135"/>
      <c r="S11" s="174"/>
      <c r="T11" s="134"/>
      <c r="U11" s="134"/>
      <c r="V11" s="120"/>
      <c r="W11" s="174"/>
      <c r="X11" s="134"/>
      <c r="Y11" s="134"/>
      <c r="Z11" s="120"/>
    </row>
    <row r="12" spans="1:26" s="112" customFormat="1" ht="19.2" customHeight="1">
      <c r="A12" s="116">
        <v>5</v>
      </c>
      <c r="B12" s="130"/>
      <c r="C12" s="118">
        <f>'填報順序1-參賽單位資料'!$D$6</f>
        <v>0</v>
      </c>
      <c r="D12" s="119"/>
      <c r="E12" s="120"/>
      <c r="F12" s="173" t="e">
        <f>VLOOKUP( D12,'勿刪-年次對照表-參照值'!$C$2:$D$70,2,FALSE)</f>
        <v>#N/A</v>
      </c>
      <c r="G12" s="121" t="e">
        <f>VLOOKUP( D12,'勿刪-年次對照表-參照值'!$A$2:$B$69,2,FALSE)</f>
        <v>#N/A</v>
      </c>
      <c r="H12" s="122"/>
      <c r="I12" s="134"/>
      <c r="J12" s="120"/>
      <c r="K12" s="134"/>
      <c r="L12" s="120"/>
      <c r="M12" s="134"/>
      <c r="N12" s="135"/>
      <c r="O12" s="134"/>
      <c r="P12" s="135"/>
      <c r="Q12" s="134"/>
      <c r="R12" s="135"/>
      <c r="S12" s="174"/>
      <c r="T12" s="134"/>
      <c r="U12" s="134"/>
      <c r="V12" s="120"/>
      <c r="W12" s="174"/>
      <c r="X12" s="134"/>
      <c r="Y12" s="134"/>
      <c r="Z12" s="120"/>
    </row>
    <row r="13" spans="1:26" s="112" customFormat="1" ht="19.2" customHeight="1">
      <c r="A13" s="116">
        <v>6</v>
      </c>
      <c r="B13" s="130"/>
      <c r="C13" s="118">
        <f>'填報順序1-參賽單位資料'!$D$6</f>
        <v>0</v>
      </c>
      <c r="D13" s="119"/>
      <c r="E13" s="120"/>
      <c r="F13" s="173" t="e">
        <f>VLOOKUP( D13,'勿刪-年次對照表-參照值'!$C$2:$D$70,2,FALSE)</f>
        <v>#N/A</v>
      </c>
      <c r="G13" s="121" t="e">
        <f>VLOOKUP( D13,'勿刪-年次對照表-參照值'!$A$2:$B$69,2,FALSE)</f>
        <v>#N/A</v>
      </c>
      <c r="H13" s="122"/>
      <c r="I13" s="134"/>
      <c r="J13" s="120"/>
      <c r="K13" s="134"/>
      <c r="L13" s="120"/>
      <c r="M13" s="134"/>
      <c r="N13" s="135"/>
      <c r="O13" s="134"/>
      <c r="P13" s="135"/>
      <c r="Q13" s="134"/>
      <c r="R13" s="135"/>
      <c r="S13" s="174"/>
      <c r="T13" s="134"/>
      <c r="U13" s="134"/>
      <c r="V13" s="120"/>
      <c r="W13" s="174"/>
      <c r="X13" s="134"/>
      <c r="Y13" s="134"/>
      <c r="Z13" s="120"/>
    </row>
    <row r="14" spans="1:26" s="112" customFormat="1" ht="19.2" customHeight="1">
      <c r="A14" s="116">
        <v>7</v>
      </c>
      <c r="B14" s="130"/>
      <c r="C14" s="118">
        <f>'填報順序1-參賽單位資料'!$D$6</f>
        <v>0</v>
      </c>
      <c r="D14" s="119"/>
      <c r="E14" s="120"/>
      <c r="F14" s="173" t="e">
        <f>VLOOKUP( D14,'勿刪-年次對照表-參照值'!$C$2:$D$70,2,FALSE)</f>
        <v>#N/A</v>
      </c>
      <c r="G14" s="121" t="e">
        <f>VLOOKUP( D14,'勿刪-年次對照表-參照值'!$A$2:$B$69,2,FALSE)</f>
        <v>#N/A</v>
      </c>
      <c r="H14" s="122"/>
      <c r="I14" s="134"/>
      <c r="J14" s="120"/>
      <c r="K14" s="134"/>
      <c r="L14" s="120"/>
      <c r="M14" s="134"/>
      <c r="N14" s="135"/>
      <c r="O14" s="134"/>
      <c r="P14" s="135"/>
      <c r="Q14" s="134"/>
      <c r="R14" s="135"/>
      <c r="S14" s="174"/>
      <c r="T14" s="134"/>
      <c r="U14" s="134"/>
      <c r="V14" s="120"/>
      <c r="W14" s="174"/>
      <c r="X14" s="134"/>
      <c r="Y14" s="134"/>
      <c r="Z14" s="120"/>
    </row>
    <row r="15" spans="1:26" s="112" customFormat="1" ht="19.2" customHeight="1">
      <c r="A15" s="116">
        <v>8</v>
      </c>
      <c r="B15" s="130"/>
      <c r="C15" s="118">
        <f>'填報順序1-參賽單位資料'!$D$6</f>
        <v>0</v>
      </c>
      <c r="D15" s="119"/>
      <c r="E15" s="120"/>
      <c r="F15" s="173" t="e">
        <f>VLOOKUP( D15,'勿刪-年次對照表-參照值'!$C$2:$D$70,2,FALSE)</f>
        <v>#N/A</v>
      </c>
      <c r="G15" s="121" t="e">
        <f>VLOOKUP( D15,'勿刪-年次對照表-參照值'!$A$2:$B$69,2,FALSE)</f>
        <v>#N/A</v>
      </c>
      <c r="H15" s="122"/>
      <c r="I15" s="134"/>
      <c r="J15" s="120"/>
      <c r="K15" s="134"/>
      <c r="L15" s="120"/>
      <c r="M15" s="134"/>
      <c r="N15" s="135"/>
      <c r="O15" s="134"/>
      <c r="P15" s="135"/>
      <c r="Q15" s="134"/>
      <c r="R15" s="135"/>
      <c r="S15" s="174"/>
      <c r="T15" s="134"/>
      <c r="U15" s="134"/>
      <c r="V15" s="120"/>
      <c r="W15" s="174"/>
      <c r="X15" s="134"/>
      <c r="Y15" s="134"/>
      <c r="Z15" s="120"/>
    </row>
    <row r="16" spans="1:26" s="112" customFormat="1" ht="19.2" customHeight="1">
      <c r="A16" s="116">
        <v>9</v>
      </c>
      <c r="B16" s="130"/>
      <c r="C16" s="118">
        <f>'填報順序1-參賽單位資料'!$D$6</f>
        <v>0</v>
      </c>
      <c r="D16" s="119"/>
      <c r="E16" s="120"/>
      <c r="F16" s="173" t="e">
        <f>VLOOKUP( D16,'勿刪-年次對照表-參照值'!$C$2:$D$70,2,FALSE)</f>
        <v>#N/A</v>
      </c>
      <c r="G16" s="121" t="e">
        <f>VLOOKUP( D16,'勿刪-年次對照表-參照值'!$A$2:$B$69,2,FALSE)</f>
        <v>#N/A</v>
      </c>
      <c r="H16" s="122"/>
      <c r="I16" s="134"/>
      <c r="J16" s="120"/>
      <c r="K16" s="134"/>
      <c r="L16" s="120"/>
      <c r="M16" s="134"/>
      <c r="N16" s="135"/>
      <c r="O16" s="134"/>
      <c r="P16" s="135"/>
      <c r="Q16" s="134"/>
      <c r="R16" s="135"/>
      <c r="S16" s="174"/>
      <c r="T16" s="134"/>
      <c r="U16" s="134"/>
      <c r="V16" s="120"/>
      <c r="W16" s="174"/>
      <c r="X16" s="134"/>
      <c r="Y16" s="134"/>
      <c r="Z16" s="120"/>
    </row>
    <row r="17" spans="1:26" s="112" customFormat="1" ht="19.2" customHeight="1">
      <c r="A17" s="116">
        <v>10</v>
      </c>
      <c r="B17" s="130"/>
      <c r="C17" s="118">
        <f>'填報順序1-參賽單位資料'!$D$6</f>
        <v>0</v>
      </c>
      <c r="D17" s="119"/>
      <c r="E17" s="120"/>
      <c r="F17" s="173" t="e">
        <f>VLOOKUP( D17,'勿刪-年次對照表-參照值'!$C$2:$D$70,2,FALSE)</f>
        <v>#N/A</v>
      </c>
      <c r="G17" s="121" t="e">
        <f>VLOOKUP( D17,'勿刪-年次對照表-參照值'!$A$2:$B$69,2,FALSE)</f>
        <v>#N/A</v>
      </c>
      <c r="H17" s="122"/>
      <c r="I17" s="134"/>
      <c r="J17" s="120"/>
      <c r="K17" s="134"/>
      <c r="L17" s="120"/>
      <c r="M17" s="134"/>
      <c r="N17" s="135"/>
      <c r="O17" s="134"/>
      <c r="P17" s="135"/>
      <c r="Q17" s="134"/>
      <c r="R17" s="135"/>
      <c r="S17" s="174"/>
      <c r="T17" s="134"/>
      <c r="U17" s="134"/>
      <c r="V17" s="120"/>
      <c r="W17" s="174"/>
      <c r="X17" s="134"/>
      <c r="Y17" s="134"/>
      <c r="Z17" s="120"/>
    </row>
    <row r="18" spans="1:26" s="112" customFormat="1" ht="19.2" customHeight="1">
      <c r="A18" s="116">
        <v>11</v>
      </c>
      <c r="B18" s="130"/>
      <c r="C18" s="118">
        <f>'填報順序1-參賽單位資料'!$D$6</f>
        <v>0</v>
      </c>
      <c r="D18" s="119"/>
      <c r="E18" s="120"/>
      <c r="F18" s="173" t="e">
        <f>VLOOKUP( D18,'勿刪-年次對照表-參照值'!$C$2:$D$70,2,FALSE)</f>
        <v>#N/A</v>
      </c>
      <c r="G18" s="121" t="e">
        <f>VLOOKUP( D18,'勿刪-年次對照表-參照值'!$A$2:$B$69,2,FALSE)</f>
        <v>#N/A</v>
      </c>
      <c r="H18" s="122"/>
      <c r="I18" s="134"/>
      <c r="J18" s="120"/>
      <c r="K18" s="134"/>
      <c r="L18" s="120"/>
      <c r="M18" s="134"/>
      <c r="N18" s="135"/>
      <c r="O18" s="134"/>
      <c r="P18" s="135"/>
      <c r="Q18" s="134"/>
      <c r="R18" s="135"/>
      <c r="S18" s="174"/>
      <c r="T18" s="134"/>
      <c r="U18" s="134"/>
      <c r="V18" s="120"/>
      <c r="W18" s="174"/>
      <c r="X18" s="134"/>
      <c r="Y18" s="134"/>
      <c r="Z18" s="120"/>
    </row>
    <row r="19" spans="1:26" s="112" customFormat="1" ht="19.2" customHeight="1">
      <c r="A19" s="116">
        <v>12</v>
      </c>
      <c r="B19" s="130"/>
      <c r="C19" s="118">
        <f>'填報順序1-參賽單位資料'!$D$6</f>
        <v>0</v>
      </c>
      <c r="D19" s="119"/>
      <c r="E19" s="120"/>
      <c r="F19" s="173" t="e">
        <f>VLOOKUP( D19,'勿刪-年次對照表-參照值'!$C$2:$D$70,2,FALSE)</f>
        <v>#N/A</v>
      </c>
      <c r="G19" s="121" t="e">
        <f>VLOOKUP( D19,'勿刪-年次對照表-參照值'!$A$2:$B$69,2,FALSE)</f>
        <v>#N/A</v>
      </c>
      <c r="H19" s="122"/>
      <c r="I19" s="134"/>
      <c r="J19" s="120"/>
      <c r="K19" s="134"/>
      <c r="L19" s="120"/>
      <c r="M19" s="134"/>
      <c r="N19" s="135"/>
      <c r="O19" s="134"/>
      <c r="P19" s="135"/>
      <c r="Q19" s="134"/>
      <c r="R19" s="135"/>
      <c r="S19" s="174"/>
      <c r="T19" s="134"/>
      <c r="U19" s="134"/>
      <c r="V19" s="120"/>
      <c r="W19" s="174"/>
      <c r="X19" s="134"/>
      <c r="Y19" s="134"/>
      <c r="Z19" s="120"/>
    </row>
    <row r="20" spans="1:26" s="112" customFormat="1" ht="19.2" customHeight="1">
      <c r="A20" s="116">
        <v>13</v>
      </c>
      <c r="B20" s="130"/>
      <c r="C20" s="118">
        <f>'填報順序1-參賽單位資料'!$D$6</f>
        <v>0</v>
      </c>
      <c r="D20" s="119"/>
      <c r="E20" s="120"/>
      <c r="F20" s="173" t="e">
        <f>VLOOKUP( D20,'勿刪-年次對照表-參照值'!$C$2:$D$70,2,FALSE)</f>
        <v>#N/A</v>
      </c>
      <c r="G20" s="121" t="e">
        <f>VLOOKUP( D20,'勿刪-年次對照表-參照值'!$A$2:$B$69,2,FALSE)</f>
        <v>#N/A</v>
      </c>
      <c r="H20" s="122"/>
      <c r="I20" s="134"/>
      <c r="J20" s="120"/>
      <c r="K20" s="134"/>
      <c r="L20" s="120"/>
      <c r="M20" s="134"/>
      <c r="N20" s="135"/>
      <c r="O20" s="134"/>
      <c r="P20" s="135"/>
      <c r="Q20" s="134"/>
      <c r="R20" s="135"/>
      <c r="S20" s="174"/>
      <c r="T20" s="134"/>
      <c r="U20" s="134"/>
      <c r="V20" s="120"/>
      <c r="W20" s="174"/>
      <c r="X20" s="134"/>
      <c r="Y20" s="134"/>
      <c r="Z20" s="120"/>
    </row>
    <row r="21" spans="1:26" s="112" customFormat="1" ht="19.2" customHeight="1">
      <c r="A21" s="116">
        <v>14</v>
      </c>
      <c r="B21" s="130"/>
      <c r="C21" s="118">
        <f>'填報順序1-參賽單位資料'!$D$6</f>
        <v>0</v>
      </c>
      <c r="D21" s="119"/>
      <c r="E21" s="120"/>
      <c r="F21" s="173" t="e">
        <f>VLOOKUP( D21,'勿刪-年次對照表-參照值'!$C$2:$D$70,2,FALSE)</f>
        <v>#N/A</v>
      </c>
      <c r="G21" s="121" t="e">
        <f>VLOOKUP( D21,'勿刪-年次對照表-參照值'!$A$2:$B$69,2,FALSE)</f>
        <v>#N/A</v>
      </c>
      <c r="H21" s="122"/>
      <c r="I21" s="134"/>
      <c r="J21" s="120"/>
      <c r="K21" s="134"/>
      <c r="L21" s="120"/>
      <c r="M21" s="134"/>
      <c r="N21" s="135"/>
      <c r="O21" s="134"/>
      <c r="P21" s="135"/>
      <c r="Q21" s="134"/>
      <c r="R21" s="135"/>
      <c r="S21" s="174"/>
      <c r="T21" s="134"/>
      <c r="U21" s="134"/>
      <c r="V21" s="120"/>
      <c r="W21" s="174"/>
      <c r="X21" s="134"/>
      <c r="Y21" s="134"/>
      <c r="Z21" s="120"/>
    </row>
    <row r="22" spans="1:26" s="112" customFormat="1" ht="19.2" customHeight="1">
      <c r="A22" s="116">
        <v>15</v>
      </c>
      <c r="B22" s="130"/>
      <c r="C22" s="118">
        <f>'填報順序1-參賽單位資料'!$D$6</f>
        <v>0</v>
      </c>
      <c r="D22" s="119"/>
      <c r="E22" s="120"/>
      <c r="F22" s="173" t="e">
        <f>VLOOKUP( D22,'勿刪-年次對照表-參照值'!$C$2:$D$70,2,FALSE)</f>
        <v>#N/A</v>
      </c>
      <c r="G22" s="121" t="e">
        <f>VLOOKUP( D22,'勿刪-年次對照表-參照值'!$A$2:$B$69,2,FALSE)</f>
        <v>#N/A</v>
      </c>
      <c r="H22" s="122"/>
      <c r="I22" s="134"/>
      <c r="J22" s="120"/>
      <c r="K22" s="134"/>
      <c r="L22" s="120"/>
      <c r="M22" s="134"/>
      <c r="N22" s="135"/>
      <c r="O22" s="134"/>
      <c r="P22" s="135"/>
      <c r="Q22" s="134"/>
      <c r="R22" s="135"/>
      <c r="S22" s="174"/>
      <c r="T22" s="134"/>
      <c r="U22" s="134"/>
      <c r="V22" s="120"/>
      <c r="W22" s="174"/>
      <c r="X22" s="134"/>
      <c r="Y22" s="134"/>
      <c r="Z22" s="120"/>
    </row>
    <row r="23" spans="1:26" s="112" customFormat="1" ht="19.2" customHeight="1">
      <c r="A23" s="116">
        <v>16</v>
      </c>
      <c r="B23" s="130"/>
      <c r="C23" s="118">
        <f>'填報順序1-參賽單位資料'!$D$6</f>
        <v>0</v>
      </c>
      <c r="D23" s="119"/>
      <c r="E23" s="120"/>
      <c r="F23" s="173" t="e">
        <f>VLOOKUP( D23,'勿刪-年次對照表-參照值'!$C$2:$D$70,2,FALSE)</f>
        <v>#N/A</v>
      </c>
      <c r="G23" s="121" t="e">
        <f>VLOOKUP( D23,'勿刪-年次對照表-參照值'!$A$2:$B$69,2,FALSE)</f>
        <v>#N/A</v>
      </c>
      <c r="H23" s="122"/>
      <c r="I23" s="134"/>
      <c r="J23" s="120"/>
      <c r="K23" s="134"/>
      <c r="L23" s="120"/>
      <c r="M23" s="134"/>
      <c r="N23" s="135"/>
      <c r="O23" s="134"/>
      <c r="P23" s="135"/>
      <c r="Q23" s="134"/>
      <c r="R23" s="135"/>
      <c r="S23" s="174"/>
      <c r="T23" s="134"/>
      <c r="U23" s="134"/>
      <c r="V23" s="120"/>
      <c r="W23" s="174"/>
      <c r="X23" s="134"/>
      <c r="Y23" s="134"/>
      <c r="Z23" s="120"/>
    </row>
    <row r="24" spans="1:26" s="112" customFormat="1" ht="19.2" customHeight="1">
      <c r="A24" s="116">
        <v>17</v>
      </c>
      <c r="B24" s="130"/>
      <c r="C24" s="118">
        <f>'填報順序1-參賽單位資料'!$D$6</f>
        <v>0</v>
      </c>
      <c r="D24" s="119"/>
      <c r="E24" s="120"/>
      <c r="F24" s="173" t="e">
        <f>VLOOKUP( D24,'勿刪-年次對照表-參照值'!$C$2:$D$70,2,FALSE)</f>
        <v>#N/A</v>
      </c>
      <c r="G24" s="121" t="e">
        <f>VLOOKUP( D24,'勿刪-年次對照表-參照值'!$A$2:$B$69,2,FALSE)</f>
        <v>#N/A</v>
      </c>
      <c r="H24" s="122"/>
      <c r="I24" s="134"/>
      <c r="J24" s="120"/>
      <c r="K24" s="134"/>
      <c r="L24" s="120"/>
      <c r="M24" s="134"/>
      <c r="N24" s="135"/>
      <c r="O24" s="134"/>
      <c r="P24" s="135"/>
      <c r="Q24" s="134"/>
      <c r="R24" s="135"/>
      <c r="S24" s="174"/>
      <c r="T24" s="134"/>
      <c r="U24" s="134"/>
      <c r="V24" s="120"/>
      <c r="W24" s="174"/>
      <c r="X24" s="134"/>
      <c r="Y24" s="134"/>
      <c r="Z24" s="120"/>
    </row>
    <row r="25" spans="1:26" s="112" customFormat="1" ht="19.2" customHeight="1">
      <c r="A25" s="116">
        <v>18</v>
      </c>
      <c r="B25" s="130"/>
      <c r="C25" s="118">
        <f>'填報順序1-參賽單位資料'!$D$6</f>
        <v>0</v>
      </c>
      <c r="D25" s="119"/>
      <c r="E25" s="120"/>
      <c r="F25" s="173" t="e">
        <f>VLOOKUP( D25,'勿刪-年次對照表-參照值'!$C$2:$D$70,2,FALSE)</f>
        <v>#N/A</v>
      </c>
      <c r="G25" s="121" t="e">
        <f>VLOOKUP( D25,'勿刪-年次對照表-參照值'!$A$2:$B$69,2,FALSE)</f>
        <v>#N/A</v>
      </c>
      <c r="H25" s="122"/>
      <c r="I25" s="134"/>
      <c r="J25" s="120"/>
      <c r="K25" s="134"/>
      <c r="L25" s="120"/>
      <c r="M25" s="134"/>
      <c r="N25" s="135"/>
      <c r="O25" s="134"/>
      <c r="P25" s="135"/>
      <c r="Q25" s="134"/>
      <c r="R25" s="135"/>
      <c r="S25" s="174"/>
      <c r="T25" s="134"/>
      <c r="U25" s="134"/>
      <c r="V25" s="120"/>
      <c r="W25" s="174"/>
      <c r="X25" s="134"/>
      <c r="Y25" s="134"/>
      <c r="Z25" s="120"/>
    </row>
    <row r="26" spans="1:26" s="112" customFormat="1" ht="19.2" customHeight="1">
      <c r="A26" s="116">
        <v>19</v>
      </c>
      <c r="B26" s="130"/>
      <c r="C26" s="118">
        <f>'填報順序1-參賽單位資料'!$D$6</f>
        <v>0</v>
      </c>
      <c r="D26" s="119"/>
      <c r="E26" s="120"/>
      <c r="F26" s="173" t="e">
        <f>VLOOKUP( D26,'勿刪-年次對照表-參照值'!$C$2:$D$70,2,FALSE)</f>
        <v>#N/A</v>
      </c>
      <c r="G26" s="121" t="e">
        <f>VLOOKUP( D26,'勿刪-年次對照表-參照值'!$A$2:$B$69,2,FALSE)</f>
        <v>#N/A</v>
      </c>
      <c r="H26" s="122"/>
      <c r="I26" s="134"/>
      <c r="J26" s="120"/>
      <c r="K26" s="134"/>
      <c r="L26" s="120"/>
      <c r="M26" s="134"/>
      <c r="N26" s="135"/>
      <c r="O26" s="134"/>
      <c r="P26" s="135"/>
      <c r="Q26" s="134"/>
      <c r="R26" s="135"/>
      <c r="S26" s="174"/>
      <c r="T26" s="134"/>
      <c r="U26" s="134"/>
      <c r="V26" s="120"/>
      <c r="W26" s="174"/>
      <c r="X26" s="134"/>
      <c r="Y26" s="134"/>
      <c r="Z26" s="120"/>
    </row>
    <row r="27" spans="1:26" s="112" customFormat="1" ht="19.2" customHeight="1">
      <c r="A27" s="116">
        <v>20</v>
      </c>
      <c r="B27" s="130"/>
      <c r="C27" s="118">
        <f>'填報順序1-參賽單位資料'!$D$6</f>
        <v>0</v>
      </c>
      <c r="D27" s="119"/>
      <c r="E27" s="120"/>
      <c r="F27" s="173" t="e">
        <f>VLOOKUP( D27,'勿刪-年次對照表-參照值'!$C$2:$D$70,2,FALSE)</f>
        <v>#N/A</v>
      </c>
      <c r="G27" s="121" t="e">
        <f>VLOOKUP( D27,'勿刪-年次對照表-參照值'!$A$2:$B$69,2,FALSE)</f>
        <v>#N/A</v>
      </c>
      <c r="H27" s="122"/>
      <c r="I27" s="134"/>
      <c r="J27" s="120"/>
      <c r="K27" s="134"/>
      <c r="L27" s="120"/>
      <c r="M27" s="134"/>
      <c r="N27" s="135"/>
      <c r="O27" s="134"/>
      <c r="P27" s="135"/>
      <c r="Q27" s="134"/>
      <c r="R27" s="135"/>
      <c r="S27" s="174"/>
      <c r="T27" s="134"/>
      <c r="U27" s="134"/>
      <c r="V27" s="120"/>
      <c r="W27" s="174"/>
      <c r="X27" s="134"/>
      <c r="Y27" s="134"/>
      <c r="Z27" s="120"/>
    </row>
    <row r="28" spans="1:26" s="112" customFormat="1" ht="19.2" customHeight="1">
      <c r="A28" s="116">
        <v>21</v>
      </c>
      <c r="B28" s="117"/>
      <c r="C28" s="118">
        <f>'填報順序1-參賽單位資料'!$D$6</f>
        <v>0</v>
      </c>
      <c r="D28" s="119"/>
      <c r="E28" s="120"/>
      <c r="F28" s="173" t="e">
        <f>VLOOKUP( D28,'勿刪-年次對照表-參照值'!$C$2:$D$70,2,FALSE)</f>
        <v>#N/A</v>
      </c>
      <c r="G28" s="121" t="e">
        <f>VLOOKUP( D28,'勿刪-年次對照表-參照值'!$A$2:$B$69,2,FALSE)</f>
        <v>#N/A</v>
      </c>
      <c r="H28" s="122"/>
      <c r="I28" s="134"/>
      <c r="J28" s="120"/>
      <c r="K28" s="134"/>
      <c r="L28" s="120"/>
      <c r="M28" s="134"/>
      <c r="N28" s="135"/>
      <c r="O28" s="134"/>
      <c r="P28" s="135"/>
      <c r="Q28" s="134"/>
      <c r="R28" s="135"/>
      <c r="S28" s="174"/>
      <c r="T28" s="134"/>
      <c r="U28" s="134"/>
      <c r="V28" s="120"/>
      <c r="W28" s="174"/>
      <c r="X28" s="134"/>
      <c r="Y28" s="134"/>
      <c r="Z28" s="120"/>
    </row>
    <row r="29" spans="1:26" s="112" customFormat="1" ht="19.2" customHeight="1">
      <c r="A29" s="116">
        <v>22</v>
      </c>
      <c r="B29" s="117"/>
      <c r="C29" s="118">
        <f>'填報順序1-參賽單位資料'!$D$6</f>
        <v>0</v>
      </c>
      <c r="D29" s="119"/>
      <c r="E29" s="120"/>
      <c r="F29" s="173" t="e">
        <f>VLOOKUP( D29,'勿刪-年次對照表-參照值'!$C$2:$D$70,2,FALSE)</f>
        <v>#N/A</v>
      </c>
      <c r="G29" s="121" t="e">
        <f>VLOOKUP( D29,'勿刪-年次對照表-參照值'!$A$2:$B$69,2,FALSE)</f>
        <v>#N/A</v>
      </c>
      <c r="H29" s="122"/>
      <c r="I29" s="134"/>
      <c r="J29" s="120"/>
      <c r="K29" s="134"/>
      <c r="L29" s="120"/>
      <c r="M29" s="134"/>
      <c r="N29" s="135"/>
      <c r="O29" s="134"/>
      <c r="P29" s="135"/>
      <c r="Q29" s="134"/>
      <c r="R29" s="135"/>
      <c r="S29" s="174"/>
      <c r="T29" s="134"/>
      <c r="U29" s="134"/>
      <c r="V29" s="120"/>
      <c r="W29" s="174"/>
      <c r="X29" s="134"/>
      <c r="Y29" s="134"/>
      <c r="Z29" s="120"/>
    </row>
    <row r="30" spans="1:26" s="112" customFormat="1" ht="19.2" customHeight="1">
      <c r="A30" s="116">
        <v>23</v>
      </c>
      <c r="B30" s="117"/>
      <c r="C30" s="118">
        <f>'填報順序1-參賽單位資料'!$D$6</f>
        <v>0</v>
      </c>
      <c r="D30" s="119"/>
      <c r="E30" s="120"/>
      <c r="F30" s="173" t="e">
        <f>VLOOKUP( D30,'勿刪-年次對照表-參照值'!$C$2:$D$70,2,FALSE)</f>
        <v>#N/A</v>
      </c>
      <c r="G30" s="121" t="e">
        <f>VLOOKUP( D30,'勿刪-年次對照表-參照值'!$A$2:$B$69,2,FALSE)</f>
        <v>#N/A</v>
      </c>
      <c r="H30" s="122"/>
      <c r="I30" s="134"/>
      <c r="J30" s="120"/>
      <c r="K30" s="134"/>
      <c r="L30" s="120"/>
      <c r="M30" s="134"/>
      <c r="N30" s="135"/>
      <c r="O30" s="134"/>
      <c r="P30" s="135"/>
      <c r="Q30" s="134"/>
      <c r="R30" s="135"/>
      <c r="S30" s="174"/>
      <c r="T30" s="134"/>
      <c r="U30" s="134"/>
      <c r="V30" s="120"/>
      <c r="W30" s="174"/>
      <c r="X30" s="134"/>
      <c r="Y30" s="134"/>
      <c r="Z30" s="120"/>
    </row>
    <row r="31" spans="1:26" s="112" customFormat="1" ht="19.2" customHeight="1">
      <c r="A31" s="116">
        <v>24</v>
      </c>
      <c r="B31" s="117"/>
      <c r="C31" s="118">
        <f>'填報順序1-參賽單位資料'!$D$6</f>
        <v>0</v>
      </c>
      <c r="D31" s="119"/>
      <c r="E31" s="120"/>
      <c r="F31" s="173" t="e">
        <f>VLOOKUP( D31,'勿刪-年次對照表-參照值'!$C$2:$D$70,2,FALSE)</f>
        <v>#N/A</v>
      </c>
      <c r="G31" s="121" t="e">
        <f>VLOOKUP( D31,'勿刪-年次對照表-參照值'!$A$2:$B$69,2,FALSE)</f>
        <v>#N/A</v>
      </c>
      <c r="H31" s="122"/>
      <c r="I31" s="134"/>
      <c r="J31" s="120"/>
      <c r="K31" s="134"/>
      <c r="L31" s="120"/>
      <c r="M31" s="134"/>
      <c r="N31" s="135"/>
      <c r="O31" s="134"/>
      <c r="P31" s="135"/>
      <c r="Q31" s="134"/>
      <c r="R31" s="135"/>
      <c r="S31" s="174"/>
      <c r="T31" s="134"/>
      <c r="U31" s="134"/>
      <c r="V31" s="120"/>
      <c r="W31" s="174"/>
      <c r="X31" s="134"/>
      <c r="Y31" s="134"/>
      <c r="Z31" s="120"/>
    </row>
    <row r="32" spans="1:26" s="112" customFormat="1" ht="19.2" customHeight="1">
      <c r="A32" s="116">
        <v>25</v>
      </c>
      <c r="B32" s="117"/>
      <c r="C32" s="118">
        <f>'填報順序1-參賽單位資料'!$D$6</f>
        <v>0</v>
      </c>
      <c r="D32" s="119"/>
      <c r="E32" s="120"/>
      <c r="F32" s="173" t="e">
        <f>VLOOKUP( D32,'勿刪-年次對照表-參照值'!$C$2:$D$70,2,FALSE)</f>
        <v>#N/A</v>
      </c>
      <c r="G32" s="121" t="e">
        <f>VLOOKUP( D32,'勿刪-年次對照表-參照值'!$A$2:$B$69,2,FALSE)</f>
        <v>#N/A</v>
      </c>
      <c r="H32" s="122"/>
      <c r="I32" s="134"/>
      <c r="J32" s="120"/>
      <c r="K32" s="134"/>
      <c r="L32" s="120"/>
      <c r="M32" s="134"/>
      <c r="N32" s="135"/>
      <c r="O32" s="134"/>
      <c r="P32" s="135"/>
      <c r="Q32" s="134"/>
      <c r="R32" s="135"/>
      <c r="S32" s="174"/>
      <c r="T32" s="134"/>
      <c r="U32" s="134"/>
      <c r="V32" s="120"/>
      <c r="W32" s="174"/>
      <c r="X32" s="134"/>
      <c r="Y32" s="134"/>
      <c r="Z32" s="120"/>
    </row>
    <row r="33" spans="1:26" s="112" customFormat="1" ht="19.2" customHeight="1">
      <c r="A33" s="116">
        <v>26</v>
      </c>
      <c r="B33" s="117"/>
      <c r="C33" s="118">
        <f>'填報順序1-參賽單位資料'!$D$6</f>
        <v>0</v>
      </c>
      <c r="D33" s="119"/>
      <c r="E33" s="120"/>
      <c r="F33" s="173" t="e">
        <f>VLOOKUP( D33,'勿刪-年次對照表-參照值'!$C$2:$D$70,2,FALSE)</f>
        <v>#N/A</v>
      </c>
      <c r="G33" s="121" t="e">
        <f>VLOOKUP( D33,'勿刪-年次對照表-參照值'!$A$2:$B$69,2,FALSE)</f>
        <v>#N/A</v>
      </c>
      <c r="H33" s="122"/>
      <c r="I33" s="134"/>
      <c r="J33" s="120"/>
      <c r="K33" s="134"/>
      <c r="L33" s="120"/>
      <c r="M33" s="134"/>
      <c r="N33" s="135"/>
      <c r="O33" s="134"/>
      <c r="P33" s="135"/>
      <c r="Q33" s="134"/>
      <c r="R33" s="135"/>
      <c r="S33" s="174"/>
      <c r="T33" s="134"/>
      <c r="U33" s="134"/>
      <c r="V33" s="120"/>
      <c r="W33" s="174"/>
      <c r="X33" s="134"/>
      <c r="Y33" s="134"/>
      <c r="Z33" s="120"/>
    </row>
    <row r="34" spans="1:26" s="112" customFormat="1" ht="19.2" customHeight="1">
      <c r="A34" s="116">
        <v>27</v>
      </c>
      <c r="B34" s="117"/>
      <c r="C34" s="118">
        <f>'填報順序1-參賽單位資料'!$D$6</f>
        <v>0</v>
      </c>
      <c r="D34" s="119"/>
      <c r="E34" s="120"/>
      <c r="F34" s="173" t="e">
        <f>VLOOKUP( D34,'勿刪-年次對照表-參照值'!$C$2:$D$70,2,FALSE)</f>
        <v>#N/A</v>
      </c>
      <c r="G34" s="121" t="e">
        <f>VLOOKUP( D34,'勿刪-年次對照表-參照值'!$A$2:$B$69,2,FALSE)</f>
        <v>#N/A</v>
      </c>
      <c r="H34" s="122"/>
      <c r="I34" s="134"/>
      <c r="J34" s="120"/>
      <c r="K34" s="134"/>
      <c r="L34" s="120"/>
      <c r="M34" s="134"/>
      <c r="N34" s="135"/>
      <c r="O34" s="134"/>
      <c r="P34" s="135"/>
      <c r="Q34" s="134"/>
      <c r="R34" s="135"/>
      <c r="S34" s="174"/>
      <c r="T34" s="134"/>
      <c r="U34" s="134"/>
      <c r="V34" s="120"/>
      <c r="W34" s="174"/>
      <c r="X34" s="134"/>
      <c r="Y34" s="134"/>
      <c r="Z34" s="120"/>
    </row>
    <row r="35" spans="1:26" s="112" customFormat="1" ht="19.2" customHeight="1">
      <c r="A35" s="116">
        <v>28</v>
      </c>
      <c r="B35" s="117"/>
      <c r="C35" s="118">
        <f>'填報順序1-參賽單位資料'!$D$6</f>
        <v>0</v>
      </c>
      <c r="D35" s="119"/>
      <c r="E35" s="120"/>
      <c r="F35" s="173" t="e">
        <f>VLOOKUP( D35,'勿刪-年次對照表-參照值'!$C$2:$D$70,2,FALSE)</f>
        <v>#N/A</v>
      </c>
      <c r="G35" s="121" t="e">
        <f>VLOOKUP( D35,'勿刪-年次對照表-參照值'!$A$2:$B$69,2,FALSE)</f>
        <v>#N/A</v>
      </c>
      <c r="H35" s="122"/>
      <c r="I35" s="134"/>
      <c r="J35" s="120"/>
      <c r="K35" s="134"/>
      <c r="L35" s="120"/>
      <c r="M35" s="134"/>
      <c r="N35" s="135"/>
      <c r="O35" s="134"/>
      <c r="P35" s="135"/>
      <c r="Q35" s="134"/>
      <c r="R35" s="135"/>
      <c r="S35" s="174"/>
      <c r="T35" s="134"/>
      <c r="U35" s="134"/>
      <c r="V35" s="120"/>
      <c r="W35" s="174"/>
      <c r="X35" s="134"/>
      <c r="Y35" s="134"/>
      <c r="Z35" s="120"/>
    </row>
    <row r="36" spans="1:26" s="112" customFormat="1" ht="19.2" customHeight="1">
      <c r="A36" s="116">
        <v>29</v>
      </c>
      <c r="B36" s="117"/>
      <c r="C36" s="118">
        <f>'填報順序1-參賽單位資料'!$D$6</f>
        <v>0</v>
      </c>
      <c r="D36" s="119"/>
      <c r="E36" s="120"/>
      <c r="F36" s="173" t="e">
        <f>VLOOKUP( D36,'勿刪-年次對照表-參照值'!$C$2:$D$70,2,FALSE)</f>
        <v>#N/A</v>
      </c>
      <c r="G36" s="121" t="e">
        <f>VLOOKUP( D36,'勿刪-年次對照表-參照值'!$A$2:$B$69,2,FALSE)</f>
        <v>#N/A</v>
      </c>
      <c r="H36" s="122"/>
      <c r="I36" s="134"/>
      <c r="J36" s="120"/>
      <c r="K36" s="134"/>
      <c r="L36" s="120"/>
      <c r="M36" s="134"/>
      <c r="N36" s="135"/>
      <c r="O36" s="134"/>
      <c r="P36" s="135"/>
      <c r="Q36" s="134"/>
      <c r="R36" s="135"/>
      <c r="S36" s="174"/>
      <c r="T36" s="134"/>
      <c r="U36" s="134"/>
      <c r="V36" s="120"/>
      <c r="W36" s="174"/>
      <c r="X36" s="134"/>
      <c r="Y36" s="134"/>
      <c r="Z36" s="120"/>
    </row>
    <row r="37" spans="1:26" s="112" customFormat="1" ht="19.2" customHeight="1">
      <c r="A37" s="116">
        <v>30</v>
      </c>
      <c r="B37" s="117"/>
      <c r="C37" s="118">
        <f>'填報順序1-參賽單位資料'!$D$6</f>
        <v>0</v>
      </c>
      <c r="D37" s="119"/>
      <c r="E37" s="120"/>
      <c r="F37" s="173" t="e">
        <f>VLOOKUP( D37,'勿刪-年次對照表-參照值'!$C$2:$D$70,2,FALSE)</f>
        <v>#N/A</v>
      </c>
      <c r="G37" s="121" t="e">
        <f>VLOOKUP( D37,'勿刪-年次對照表-參照值'!$A$2:$B$69,2,FALSE)</f>
        <v>#N/A</v>
      </c>
      <c r="H37" s="122"/>
      <c r="I37" s="134"/>
      <c r="J37" s="120"/>
      <c r="K37" s="134"/>
      <c r="L37" s="120"/>
      <c r="M37" s="134"/>
      <c r="N37" s="135"/>
      <c r="O37" s="134"/>
      <c r="P37" s="135"/>
      <c r="Q37" s="134"/>
      <c r="R37" s="135"/>
      <c r="S37" s="174"/>
      <c r="T37" s="134"/>
      <c r="U37" s="134"/>
      <c r="V37" s="120"/>
      <c r="W37" s="174"/>
      <c r="X37" s="134"/>
      <c r="Y37" s="134"/>
      <c r="Z37" s="120"/>
    </row>
    <row r="38" spans="1:26" s="112" customFormat="1" ht="19.2" customHeight="1">
      <c r="A38" s="116">
        <v>31</v>
      </c>
      <c r="B38" s="117"/>
      <c r="C38" s="118">
        <f>'填報順序1-參賽單位資料'!$D$6</f>
        <v>0</v>
      </c>
      <c r="D38" s="119"/>
      <c r="E38" s="120"/>
      <c r="F38" s="173" t="e">
        <f>VLOOKUP( D38,'勿刪-年次對照表-參照值'!$C$2:$D$70,2,FALSE)</f>
        <v>#N/A</v>
      </c>
      <c r="G38" s="121" t="e">
        <f>VLOOKUP( D38,'勿刪-年次對照表-參照值'!$A$2:$B$69,2,FALSE)</f>
        <v>#N/A</v>
      </c>
      <c r="H38" s="122"/>
      <c r="I38" s="134"/>
      <c r="J38" s="120"/>
      <c r="K38" s="134"/>
      <c r="L38" s="120"/>
      <c r="M38" s="134"/>
      <c r="N38" s="135"/>
      <c r="O38" s="134"/>
      <c r="P38" s="135"/>
      <c r="Q38" s="134"/>
      <c r="R38" s="135"/>
      <c r="S38" s="174"/>
      <c r="T38" s="134"/>
      <c r="U38" s="134"/>
      <c r="V38" s="120"/>
      <c r="W38" s="174"/>
      <c r="X38" s="134"/>
      <c r="Y38" s="134"/>
      <c r="Z38" s="120"/>
    </row>
    <row r="39" spans="1:26" s="112" customFormat="1" ht="19.2" customHeight="1">
      <c r="A39" s="116">
        <v>32</v>
      </c>
      <c r="B39" s="117"/>
      <c r="C39" s="118">
        <f>'填報順序1-參賽單位資料'!$D$6</f>
        <v>0</v>
      </c>
      <c r="D39" s="119"/>
      <c r="E39" s="120"/>
      <c r="F39" s="173" t="e">
        <f>VLOOKUP( D39,'勿刪-年次對照表-參照值'!$C$2:$D$70,2,FALSE)</f>
        <v>#N/A</v>
      </c>
      <c r="G39" s="121" t="e">
        <f>VLOOKUP( D39,'勿刪-年次對照表-參照值'!$A$2:$B$69,2,FALSE)</f>
        <v>#N/A</v>
      </c>
      <c r="H39" s="122"/>
      <c r="I39" s="134"/>
      <c r="J39" s="120"/>
      <c r="K39" s="134"/>
      <c r="L39" s="120"/>
      <c r="M39" s="134"/>
      <c r="N39" s="135"/>
      <c r="O39" s="134"/>
      <c r="P39" s="135"/>
      <c r="Q39" s="134"/>
      <c r="R39" s="135"/>
      <c r="S39" s="174"/>
      <c r="T39" s="134"/>
      <c r="U39" s="134"/>
      <c r="V39" s="120"/>
      <c r="W39" s="174"/>
      <c r="X39" s="134"/>
      <c r="Y39" s="134"/>
      <c r="Z39" s="120"/>
    </row>
    <row r="40" spans="1:26" s="112" customFormat="1" ht="19.2" customHeight="1">
      <c r="A40" s="116">
        <v>33</v>
      </c>
      <c r="B40" s="117"/>
      <c r="C40" s="118">
        <f>'填報順序1-參賽單位資料'!$D$6</f>
        <v>0</v>
      </c>
      <c r="D40" s="119"/>
      <c r="E40" s="120"/>
      <c r="F40" s="173" t="e">
        <f>VLOOKUP( D40,'勿刪-年次對照表-參照值'!$C$2:$D$70,2,FALSE)</f>
        <v>#N/A</v>
      </c>
      <c r="G40" s="121" t="e">
        <f>VLOOKUP( D40,'勿刪-年次對照表-參照值'!$A$2:$B$69,2,FALSE)</f>
        <v>#N/A</v>
      </c>
      <c r="H40" s="122"/>
      <c r="I40" s="134"/>
      <c r="J40" s="120"/>
      <c r="K40" s="134"/>
      <c r="L40" s="120"/>
      <c r="M40" s="134"/>
      <c r="N40" s="135"/>
      <c r="O40" s="134"/>
      <c r="P40" s="135"/>
      <c r="Q40" s="134"/>
      <c r="R40" s="135"/>
      <c r="S40" s="174"/>
      <c r="T40" s="134"/>
      <c r="U40" s="134"/>
      <c r="V40" s="120"/>
      <c r="W40" s="174"/>
      <c r="X40" s="134"/>
      <c r="Y40" s="134"/>
      <c r="Z40" s="120"/>
    </row>
    <row r="41" spans="1:26" s="112" customFormat="1" ht="19.2" customHeight="1">
      <c r="A41" s="116">
        <v>34</v>
      </c>
      <c r="B41" s="117"/>
      <c r="C41" s="118">
        <f>'填報順序1-參賽單位資料'!$D$6</f>
        <v>0</v>
      </c>
      <c r="D41" s="119"/>
      <c r="E41" s="120"/>
      <c r="F41" s="173" t="e">
        <f>VLOOKUP( D41,'勿刪-年次對照表-參照值'!$C$2:$D$70,2,FALSE)</f>
        <v>#N/A</v>
      </c>
      <c r="G41" s="121" t="e">
        <f>VLOOKUP( D41,'勿刪-年次對照表-參照值'!$A$2:$B$69,2,FALSE)</f>
        <v>#N/A</v>
      </c>
      <c r="H41" s="122"/>
      <c r="I41" s="134"/>
      <c r="J41" s="120"/>
      <c r="K41" s="134"/>
      <c r="L41" s="120"/>
      <c r="M41" s="134"/>
      <c r="N41" s="135"/>
      <c r="O41" s="134"/>
      <c r="P41" s="135"/>
      <c r="Q41" s="134"/>
      <c r="R41" s="135"/>
      <c r="S41" s="174"/>
      <c r="T41" s="134"/>
      <c r="U41" s="134"/>
      <c r="V41" s="120"/>
      <c r="W41" s="174"/>
      <c r="X41" s="134"/>
      <c r="Y41" s="134"/>
      <c r="Z41" s="120"/>
    </row>
    <row r="42" spans="1:26" s="112" customFormat="1" ht="19.2" customHeight="1">
      <c r="A42" s="116">
        <v>35</v>
      </c>
      <c r="B42" s="117"/>
      <c r="C42" s="118">
        <f>'填報順序1-參賽單位資料'!$D$6</f>
        <v>0</v>
      </c>
      <c r="D42" s="119"/>
      <c r="E42" s="120"/>
      <c r="F42" s="173" t="e">
        <f>VLOOKUP( D42,'勿刪-年次對照表-參照值'!$C$2:$D$70,2,FALSE)</f>
        <v>#N/A</v>
      </c>
      <c r="G42" s="121" t="e">
        <f>VLOOKUP( D42,'勿刪-年次對照表-參照值'!$A$2:$B$69,2,FALSE)</f>
        <v>#N/A</v>
      </c>
      <c r="H42" s="122"/>
      <c r="I42" s="134"/>
      <c r="J42" s="120"/>
      <c r="K42" s="134"/>
      <c r="L42" s="120"/>
      <c r="M42" s="134"/>
      <c r="N42" s="135"/>
      <c r="O42" s="134"/>
      <c r="P42" s="135"/>
      <c r="Q42" s="134"/>
      <c r="R42" s="135"/>
      <c r="S42" s="174"/>
      <c r="T42" s="134"/>
      <c r="U42" s="134"/>
      <c r="V42" s="120"/>
      <c r="W42" s="174"/>
      <c r="X42" s="134"/>
      <c r="Y42" s="134"/>
      <c r="Z42" s="120"/>
    </row>
    <row r="43" spans="1:26" s="112" customFormat="1" ht="19.2" customHeight="1">
      <c r="A43" s="116">
        <v>36</v>
      </c>
      <c r="B43" s="117"/>
      <c r="C43" s="118">
        <f>'填報順序1-參賽單位資料'!$D$6</f>
        <v>0</v>
      </c>
      <c r="D43" s="119"/>
      <c r="E43" s="120"/>
      <c r="F43" s="173" t="e">
        <f>VLOOKUP( D43,'勿刪-年次對照表-參照值'!$C$2:$D$70,2,FALSE)</f>
        <v>#N/A</v>
      </c>
      <c r="G43" s="121" t="e">
        <f>VLOOKUP( D43,'勿刪-年次對照表-參照值'!$A$2:$B$69,2,FALSE)</f>
        <v>#N/A</v>
      </c>
      <c r="H43" s="122"/>
      <c r="I43" s="134"/>
      <c r="J43" s="120"/>
      <c r="K43" s="134"/>
      <c r="L43" s="120"/>
      <c r="M43" s="134"/>
      <c r="N43" s="135"/>
      <c r="O43" s="134"/>
      <c r="P43" s="135"/>
      <c r="Q43" s="134"/>
      <c r="R43" s="135"/>
      <c r="S43" s="174"/>
      <c r="T43" s="134"/>
      <c r="U43" s="134"/>
      <c r="V43" s="120"/>
      <c r="W43" s="174"/>
      <c r="X43" s="134"/>
      <c r="Y43" s="134"/>
      <c r="Z43" s="120"/>
    </row>
    <row r="44" spans="1:26" s="112" customFormat="1" ht="19.2" customHeight="1">
      <c r="A44" s="116">
        <v>37</v>
      </c>
      <c r="B44" s="117"/>
      <c r="C44" s="118">
        <f>'填報順序1-參賽單位資料'!$D$6</f>
        <v>0</v>
      </c>
      <c r="D44" s="119"/>
      <c r="E44" s="120"/>
      <c r="F44" s="173" t="e">
        <f>VLOOKUP( D44,'勿刪-年次對照表-參照值'!$C$2:$D$70,2,FALSE)</f>
        <v>#N/A</v>
      </c>
      <c r="G44" s="121" t="e">
        <f>VLOOKUP( D44,'勿刪-年次對照表-參照值'!$A$2:$B$69,2,FALSE)</f>
        <v>#N/A</v>
      </c>
      <c r="H44" s="122"/>
      <c r="I44" s="134"/>
      <c r="J44" s="120"/>
      <c r="K44" s="134"/>
      <c r="L44" s="120"/>
      <c r="M44" s="134"/>
      <c r="N44" s="135"/>
      <c r="O44" s="134"/>
      <c r="P44" s="135"/>
      <c r="Q44" s="134"/>
      <c r="R44" s="135"/>
      <c r="S44" s="174"/>
      <c r="T44" s="134"/>
      <c r="U44" s="134"/>
      <c r="V44" s="120"/>
      <c r="W44" s="174"/>
      <c r="X44" s="134"/>
      <c r="Y44" s="134"/>
      <c r="Z44" s="120"/>
    </row>
    <row r="45" spans="1:26" s="112" customFormat="1" ht="19.2" customHeight="1">
      <c r="A45" s="116">
        <v>38</v>
      </c>
      <c r="B45" s="117"/>
      <c r="C45" s="118">
        <f>'填報順序1-參賽單位資料'!$D$6</f>
        <v>0</v>
      </c>
      <c r="D45" s="119"/>
      <c r="E45" s="120"/>
      <c r="F45" s="173" t="e">
        <f>VLOOKUP( D45,'勿刪-年次對照表-參照值'!$C$2:$D$70,2,FALSE)</f>
        <v>#N/A</v>
      </c>
      <c r="G45" s="121" t="e">
        <f>VLOOKUP( D45,'勿刪-年次對照表-參照值'!$A$2:$B$69,2,FALSE)</f>
        <v>#N/A</v>
      </c>
      <c r="H45" s="122"/>
      <c r="I45" s="134"/>
      <c r="J45" s="120"/>
      <c r="K45" s="134"/>
      <c r="L45" s="120"/>
      <c r="M45" s="134"/>
      <c r="N45" s="135"/>
      <c r="O45" s="134"/>
      <c r="P45" s="135"/>
      <c r="Q45" s="134"/>
      <c r="R45" s="135"/>
      <c r="S45" s="174"/>
      <c r="T45" s="134"/>
      <c r="U45" s="134"/>
      <c r="V45" s="120"/>
      <c r="W45" s="174"/>
      <c r="X45" s="134"/>
      <c r="Y45" s="134"/>
      <c r="Z45" s="120"/>
    </row>
    <row r="46" spans="1:26" s="112" customFormat="1" ht="19.2" customHeight="1">
      <c r="A46" s="116">
        <v>39</v>
      </c>
      <c r="B46" s="117"/>
      <c r="C46" s="118">
        <f>'填報順序1-參賽單位資料'!$D$6</f>
        <v>0</v>
      </c>
      <c r="D46" s="119"/>
      <c r="E46" s="120"/>
      <c r="F46" s="173" t="e">
        <f>VLOOKUP( D46,'勿刪-年次對照表-參照值'!$C$2:$D$70,2,FALSE)</f>
        <v>#N/A</v>
      </c>
      <c r="G46" s="121" t="e">
        <f>VLOOKUP( D46,'勿刪-年次對照表-參照值'!$A$2:$B$69,2,FALSE)</f>
        <v>#N/A</v>
      </c>
      <c r="H46" s="122"/>
      <c r="I46" s="134"/>
      <c r="J46" s="120"/>
      <c r="K46" s="134"/>
      <c r="L46" s="120"/>
      <c r="M46" s="134"/>
      <c r="N46" s="135"/>
      <c r="O46" s="134"/>
      <c r="P46" s="135"/>
      <c r="Q46" s="134"/>
      <c r="R46" s="135"/>
      <c r="S46" s="174"/>
      <c r="T46" s="134"/>
      <c r="U46" s="134"/>
      <c r="V46" s="120"/>
      <c r="W46" s="174"/>
      <c r="X46" s="134"/>
      <c r="Y46" s="134"/>
      <c r="Z46" s="120"/>
    </row>
    <row r="47" spans="1:26" s="112" customFormat="1" ht="19.2" customHeight="1">
      <c r="A47" s="116">
        <v>40</v>
      </c>
      <c r="B47" s="117"/>
      <c r="C47" s="118">
        <f>'填報順序1-參賽單位資料'!$D$6</f>
        <v>0</v>
      </c>
      <c r="D47" s="119"/>
      <c r="E47" s="120"/>
      <c r="F47" s="173" t="e">
        <f>VLOOKUP( D47,'勿刪-年次對照表-參照值'!$C$2:$D$70,2,FALSE)</f>
        <v>#N/A</v>
      </c>
      <c r="G47" s="121" t="e">
        <f>VLOOKUP( D47,'勿刪-年次對照表-參照值'!$A$2:$B$69,2,FALSE)</f>
        <v>#N/A</v>
      </c>
      <c r="H47" s="122"/>
      <c r="I47" s="134"/>
      <c r="J47" s="120"/>
      <c r="K47" s="134"/>
      <c r="L47" s="120"/>
      <c r="M47" s="134"/>
      <c r="N47" s="135"/>
      <c r="O47" s="134"/>
      <c r="P47" s="135"/>
      <c r="Q47" s="134"/>
      <c r="R47" s="135"/>
      <c r="S47" s="174"/>
      <c r="T47" s="134"/>
      <c r="U47" s="134"/>
      <c r="V47" s="120"/>
      <c r="W47" s="174"/>
      <c r="X47" s="134"/>
      <c r="Y47" s="134"/>
      <c r="Z47" s="120"/>
    </row>
    <row r="48" spans="1:26" s="112" customFormat="1" ht="19.2" customHeight="1">
      <c r="A48" s="116">
        <v>41</v>
      </c>
      <c r="B48" s="130"/>
      <c r="C48" s="118">
        <f>'填報順序1-參賽單位資料'!$D$6</f>
        <v>0</v>
      </c>
      <c r="D48" s="119"/>
      <c r="E48" s="120"/>
      <c r="F48" s="173" t="e">
        <f>VLOOKUP( D48,'勿刪-年次對照表-參照值'!$C$2:$D$70,2,FALSE)</f>
        <v>#N/A</v>
      </c>
      <c r="G48" s="121" t="e">
        <f>VLOOKUP( D48,'勿刪-年次對照表-參照值'!$A$2:$B$69,2,FALSE)</f>
        <v>#N/A</v>
      </c>
      <c r="H48" s="122"/>
      <c r="I48" s="134"/>
      <c r="J48" s="120"/>
      <c r="K48" s="134"/>
      <c r="L48" s="120"/>
      <c r="M48" s="134"/>
      <c r="N48" s="135"/>
      <c r="O48" s="134"/>
      <c r="P48" s="135"/>
      <c r="Q48" s="134"/>
      <c r="R48" s="135"/>
      <c r="S48" s="174"/>
      <c r="T48" s="134"/>
      <c r="U48" s="134"/>
      <c r="V48" s="120"/>
      <c r="W48" s="174"/>
      <c r="X48" s="134"/>
      <c r="Y48" s="134"/>
      <c r="Z48" s="120"/>
    </row>
    <row r="49" spans="1:26" s="112" customFormat="1" ht="19.2" customHeight="1">
      <c r="A49" s="116">
        <v>42</v>
      </c>
      <c r="B49" s="117"/>
      <c r="C49" s="118">
        <f>'填報順序1-參賽單位資料'!$D$6</f>
        <v>0</v>
      </c>
      <c r="D49" s="119"/>
      <c r="E49" s="120"/>
      <c r="F49" s="173" t="e">
        <f>VLOOKUP( D49,'勿刪-年次對照表-參照值'!$C$2:$D$70,2,FALSE)</f>
        <v>#N/A</v>
      </c>
      <c r="G49" s="121" t="e">
        <f>VLOOKUP( D49,'勿刪-年次對照表-參照值'!$A$2:$B$69,2,FALSE)</f>
        <v>#N/A</v>
      </c>
      <c r="H49" s="122"/>
      <c r="I49" s="134"/>
      <c r="J49" s="120"/>
      <c r="K49" s="134"/>
      <c r="L49" s="120"/>
      <c r="M49" s="134"/>
      <c r="N49" s="135"/>
      <c r="O49" s="134"/>
      <c r="P49" s="135"/>
      <c r="Q49" s="134"/>
      <c r="R49" s="135"/>
      <c r="S49" s="174"/>
      <c r="T49" s="134"/>
      <c r="U49" s="134"/>
      <c r="V49" s="120"/>
      <c r="W49" s="174"/>
      <c r="X49" s="134"/>
      <c r="Y49" s="134"/>
      <c r="Z49" s="120"/>
    </row>
    <row r="50" spans="1:26" s="112" customFormat="1" ht="19.2" customHeight="1">
      <c r="A50" s="116">
        <v>43</v>
      </c>
      <c r="B50" s="117"/>
      <c r="C50" s="118">
        <f>'填報順序1-參賽單位資料'!$D$6</f>
        <v>0</v>
      </c>
      <c r="D50" s="119"/>
      <c r="E50" s="120"/>
      <c r="F50" s="173" t="e">
        <f>VLOOKUP( D50,'勿刪-年次對照表-參照值'!$C$2:$D$70,2,FALSE)</f>
        <v>#N/A</v>
      </c>
      <c r="G50" s="121" t="e">
        <f>VLOOKUP( D50,'勿刪-年次對照表-參照值'!$A$2:$B$69,2,FALSE)</f>
        <v>#N/A</v>
      </c>
      <c r="H50" s="122"/>
      <c r="I50" s="134"/>
      <c r="J50" s="120"/>
      <c r="K50" s="134"/>
      <c r="L50" s="120"/>
      <c r="M50" s="134"/>
      <c r="N50" s="135"/>
      <c r="O50" s="134"/>
      <c r="P50" s="135"/>
      <c r="Q50" s="134"/>
      <c r="R50" s="135"/>
      <c r="S50" s="174"/>
      <c r="T50" s="134"/>
      <c r="U50" s="134"/>
      <c r="V50" s="120"/>
      <c r="W50" s="174"/>
      <c r="X50" s="134"/>
      <c r="Y50" s="134"/>
      <c r="Z50" s="120"/>
    </row>
    <row r="51" spans="1:26" s="112" customFormat="1" ht="19.2" customHeight="1">
      <c r="A51" s="116">
        <v>44</v>
      </c>
      <c r="B51" s="117"/>
      <c r="C51" s="118">
        <f>'填報順序1-參賽單位資料'!$D$6</f>
        <v>0</v>
      </c>
      <c r="D51" s="119"/>
      <c r="E51" s="120"/>
      <c r="F51" s="173" t="e">
        <f>VLOOKUP( D51,'勿刪-年次對照表-參照值'!$C$2:$D$70,2,FALSE)</f>
        <v>#N/A</v>
      </c>
      <c r="G51" s="121" t="e">
        <f>VLOOKUP( D51,'勿刪-年次對照表-參照值'!$A$2:$B$69,2,FALSE)</f>
        <v>#N/A</v>
      </c>
      <c r="H51" s="122"/>
      <c r="I51" s="134"/>
      <c r="J51" s="120"/>
      <c r="K51" s="134"/>
      <c r="L51" s="120"/>
      <c r="M51" s="134"/>
      <c r="N51" s="135"/>
      <c r="O51" s="134"/>
      <c r="P51" s="135"/>
      <c r="Q51" s="134"/>
      <c r="R51" s="135"/>
      <c r="S51" s="174"/>
      <c r="T51" s="134"/>
      <c r="U51" s="134"/>
      <c r="V51" s="120"/>
      <c r="W51" s="174"/>
      <c r="X51" s="134"/>
      <c r="Y51" s="134"/>
      <c r="Z51" s="120"/>
    </row>
    <row r="52" spans="1:26" s="112" customFormat="1" ht="19.2" customHeight="1">
      <c r="A52" s="116">
        <v>45</v>
      </c>
      <c r="B52" s="117"/>
      <c r="C52" s="118">
        <f>'填報順序1-參賽單位資料'!$D$6</f>
        <v>0</v>
      </c>
      <c r="D52" s="119"/>
      <c r="E52" s="120"/>
      <c r="F52" s="173" t="e">
        <f>VLOOKUP( D52,'勿刪-年次對照表-參照值'!$C$2:$D$70,2,FALSE)</f>
        <v>#N/A</v>
      </c>
      <c r="G52" s="121" t="e">
        <f>VLOOKUP( D52,'勿刪-年次對照表-參照值'!$A$2:$B$69,2,FALSE)</f>
        <v>#N/A</v>
      </c>
      <c r="H52" s="122"/>
      <c r="I52" s="134"/>
      <c r="J52" s="120"/>
      <c r="K52" s="134"/>
      <c r="L52" s="120"/>
      <c r="M52" s="134"/>
      <c r="N52" s="135"/>
      <c r="O52" s="134"/>
      <c r="P52" s="135"/>
      <c r="Q52" s="134"/>
      <c r="R52" s="135"/>
      <c r="S52" s="174"/>
      <c r="T52" s="134"/>
      <c r="U52" s="134"/>
      <c r="V52" s="120"/>
      <c r="W52" s="174"/>
      <c r="X52" s="134"/>
      <c r="Y52" s="134"/>
      <c r="Z52" s="120"/>
    </row>
    <row r="53" spans="1:26" s="112" customFormat="1" ht="19.2" customHeight="1">
      <c r="A53" s="116">
        <v>46</v>
      </c>
      <c r="B53" s="117"/>
      <c r="C53" s="118">
        <f>'填報順序1-參賽單位資料'!$D$6</f>
        <v>0</v>
      </c>
      <c r="D53" s="119"/>
      <c r="E53" s="120"/>
      <c r="F53" s="173" t="e">
        <f>VLOOKUP( D53,'勿刪-年次對照表-參照值'!$C$2:$D$70,2,FALSE)</f>
        <v>#N/A</v>
      </c>
      <c r="G53" s="121" t="e">
        <f>VLOOKUP( D53,'勿刪-年次對照表-參照值'!$A$2:$B$69,2,FALSE)</f>
        <v>#N/A</v>
      </c>
      <c r="H53" s="122"/>
      <c r="I53" s="134"/>
      <c r="J53" s="120"/>
      <c r="K53" s="134"/>
      <c r="L53" s="120"/>
      <c r="M53" s="134"/>
      <c r="N53" s="135"/>
      <c r="O53" s="134"/>
      <c r="P53" s="135"/>
      <c r="Q53" s="134"/>
      <c r="R53" s="135"/>
      <c r="S53" s="174"/>
      <c r="T53" s="134"/>
      <c r="U53" s="134"/>
      <c r="V53" s="120"/>
      <c r="W53" s="174"/>
      <c r="X53" s="134"/>
      <c r="Y53" s="134"/>
      <c r="Z53" s="120"/>
    </row>
    <row r="54" spans="1:26" s="112" customFormat="1" ht="19.2" customHeight="1">
      <c r="A54" s="116">
        <v>47</v>
      </c>
      <c r="B54" s="117"/>
      <c r="C54" s="118">
        <f>'填報順序1-參賽單位資料'!$D$6</f>
        <v>0</v>
      </c>
      <c r="D54" s="119"/>
      <c r="E54" s="120"/>
      <c r="F54" s="173" t="e">
        <f>VLOOKUP( D54,'勿刪-年次對照表-參照值'!$C$2:$D$70,2,FALSE)</f>
        <v>#N/A</v>
      </c>
      <c r="G54" s="121" t="e">
        <f>VLOOKUP( D54,'勿刪-年次對照表-參照值'!$A$2:$B$69,2,FALSE)</f>
        <v>#N/A</v>
      </c>
      <c r="H54" s="122"/>
      <c r="I54" s="134"/>
      <c r="J54" s="120"/>
      <c r="K54" s="134"/>
      <c r="L54" s="120"/>
      <c r="M54" s="134"/>
      <c r="N54" s="135"/>
      <c r="O54" s="134"/>
      <c r="P54" s="135"/>
      <c r="Q54" s="134"/>
      <c r="R54" s="135"/>
      <c r="S54" s="174"/>
      <c r="T54" s="134"/>
      <c r="U54" s="134"/>
      <c r="V54" s="120"/>
      <c r="W54" s="174"/>
      <c r="X54" s="134"/>
      <c r="Y54" s="134"/>
      <c r="Z54" s="120"/>
    </row>
    <row r="55" spans="1:26" s="112" customFormat="1" ht="19.2" customHeight="1">
      <c r="A55" s="116">
        <v>48</v>
      </c>
      <c r="B55" s="117"/>
      <c r="C55" s="118">
        <f>'填報順序1-參賽單位資料'!$D$6</f>
        <v>0</v>
      </c>
      <c r="D55" s="119"/>
      <c r="E55" s="120"/>
      <c r="F55" s="173" t="e">
        <f>VLOOKUP( D55,'勿刪-年次對照表-參照值'!$C$2:$D$70,2,FALSE)</f>
        <v>#N/A</v>
      </c>
      <c r="G55" s="121" t="e">
        <f>VLOOKUP( D55,'勿刪-年次對照表-參照值'!$A$2:$B$69,2,FALSE)</f>
        <v>#N/A</v>
      </c>
      <c r="H55" s="122"/>
      <c r="I55" s="134"/>
      <c r="J55" s="120"/>
      <c r="K55" s="134"/>
      <c r="L55" s="120"/>
      <c r="M55" s="134"/>
      <c r="N55" s="135"/>
      <c r="O55" s="134"/>
      <c r="P55" s="135"/>
      <c r="Q55" s="134"/>
      <c r="R55" s="135"/>
      <c r="S55" s="174"/>
      <c r="T55" s="134"/>
      <c r="U55" s="134"/>
      <c r="V55" s="120"/>
      <c r="W55" s="174"/>
      <c r="X55" s="134"/>
      <c r="Y55" s="134"/>
      <c r="Z55" s="120"/>
    </row>
    <row r="56" spans="1:26" s="112" customFormat="1" ht="19.2" customHeight="1">
      <c r="A56" s="116">
        <v>49</v>
      </c>
      <c r="B56" s="117"/>
      <c r="C56" s="118">
        <f>'填報順序1-參賽單位資料'!$D$6</f>
        <v>0</v>
      </c>
      <c r="D56" s="119"/>
      <c r="E56" s="120"/>
      <c r="F56" s="173" t="e">
        <f>VLOOKUP( D56,'勿刪-年次對照表-參照值'!$C$2:$D$70,2,FALSE)</f>
        <v>#N/A</v>
      </c>
      <c r="G56" s="121" t="e">
        <f>VLOOKUP( D56,'勿刪-年次對照表-參照值'!$A$2:$B$69,2,FALSE)</f>
        <v>#N/A</v>
      </c>
      <c r="H56" s="122"/>
      <c r="I56" s="134"/>
      <c r="J56" s="120"/>
      <c r="K56" s="134"/>
      <c r="L56" s="120"/>
      <c r="M56" s="134"/>
      <c r="N56" s="135"/>
      <c r="O56" s="134"/>
      <c r="P56" s="135"/>
      <c r="Q56" s="134"/>
      <c r="R56" s="135"/>
      <c r="S56" s="174"/>
      <c r="T56" s="134"/>
      <c r="U56" s="134"/>
      <c r="V56" s="120"/>
      <c r="W56" s="174"/>
      <c r="X56" s="134"/>
      <c r="Y56" s="134"/>
      <c r="Z56" s="120"/>
    </row>
    <row r="57" spans="1:26" s="112" customFormat="1" ht="19.2" customHeight="1">
      <c r="A57" s="116">
        <v>50</v>
      </c>
      <c r="B57" s="117"/>
      <c r="C57" s="118">
        <f>'填報順序1-參賽單位資料'!$D$6</f>
        <v>0</v>
      </c>
      <c r="D57" s="119"/>
      <c r="E57" s="120"/>
      <c r="F57" s="173" t="e">
        <f>VLOOKUP( D57,'勿刪-年次對照表-參照值'!$C$2:$D$70,2,FALSE)</f>
        <v>#N/A</v>
      </c>
      <c r="G57" s="121" t="e">
        <f>VLOOKUP( D57,'勿刪-年次對照表-參照值'!$A$2:$B$69,2,FALSE)</f>
        <v>#N/A</v>
      </c>
      <c r="H57" s="122"/>
      <c r="I57" s="134"/>
      <c r="J57" s="120"/>
      <c r="K57" s="134"/>
      <c r="L57" s="120"/>
      <c r="M57" s="134"/>
      <c r="N57" s="135"/>
      <c r="O57" s="134"/>
      <c r="P57" s="135"/>
      <c r="Q57" s="134"/>
      <c r="R57" s="135"/>
      <c r="S57" s="174"/>
      <c r="T57" s="134"/>
      <c r="U57" s="134"/>
      <c r="V57" s="120"/>
      <c r="W57" s="174"/>
      <c r="X57" s="134"/>
      <c r="Y57" s="134"/>
      <c r="Z57" s="120"/>
    </row>
  </sheetData>
  <sheetProtection password="CC33" sheet="1" scenarios="1" selectLockedCells="1"/>
  <mergeCells count="18">
    <mergeCell ref="S4:V4"/>
    <mergeCell ref="W4:Z4"/>
    <mergeCell ref="S5:V5"/>
    <mergeCell ref="W5:Z5"/>
    <mergeCell ref="S6:V6"/>
    <mergeCell ref="W6:Z6"/>
    <mergeCell ref="H5:H7"/>
    <mergeCell ref="I5:R5"/>
    <mergeCell ref="I6:R6"/>
    <mergeCell ref="I3:J3"/>
    <mergeCell ref="A4:A7"/>
    <mergeCell ref="B4:H4"/>
    <mergeCell ref="B5:B7"/>
    <mergeCell ref="C5:C7"/>
    <mergeCell ref="D5:E5"/>
    <mergeCell ref="G5:G7"/>
    <mergeCell ref="I4:R4"/>
    <mergeCell ref="Q3:R3"/>
  </mergeCells>
  <phoneticPr fontId="35" type="noConversion"/>
  <dataValidations count="10">
    <dataValidation allowBlank="1" showInputMessage="1" showErrorMessage="1" prompt="填報出生月日 例:0605" sqref="E8:E57"/>
    <dataValidation allowBlank="1" showInputMessage="1" showErrorMessage="1" prompt="成績格式  *:**.** 例 0:46.01" sqref="J8:J57"/>
    <dataValidation allowBlank="1" showInputMessage="1" showErrorMessage="1" prompt="1.成績格式  *:**.** 例 3:06.01_x000a_2.同組4人的成績應一樣" sqref="V8:V57 Z8:Z57"/>
    <dataValidation allowBlank="1" showInputMessage="1" showErrorMessage="1" prompt="成績格式  *:**.** 例 1:06.01" sqref="L8:L57 N8:N57 P8:P57 R8:R57"/>
    <dataValidation type="list" allowBlank="1" showInputMessage="1" showErrorMessage="1" sqref="H8:H57">
      <formula1>"男,女"</formula1>
    </dataValidation>
    <dataValidation type="list" allowBlank="1" showInputMessage="1" showErrorMessage="1" sqref="U8:U57 Y8:Y57">
      <formula1>"第1棒,第2棒,第3棒,第4棒"</formula1>
    </dataValidation>
    <dataValidation type="list" allowBlank="1" showInputMessage="1" showErrorMessage="1" prompt="該歲組接力只報一隊者，不需點選" sqref="T8:T57 X8:X57">
      <formula1>"Ａ,Ｂ,Ｃ,Ｄ,Ｅ,Ｆ"</formula1>
    </dataValidation>
    <dataValidation type="list" allowBlank="1" showInputMessage="1" showErrorMessage="1" sqref="I8:I57 K8:K57 M8:M57 O8:O57 Q8:Q57">
      <formula1>"50自,50蝶,50仰,50蛙,100自,100蝶,100仰,100蛙,200自,200混"</formula1>
    </dataValidation>
    <dataValidation type="whole" allowBlank="1" showInputMessage="1" showErrorMessage="1" prompt="1.填報[國曆]年次 例:65_x000a_2.本表限20-87年次者填報" sqref="D8:D57">
      <formula1>1</formula1>
      <formula2>99</formula2>
    </dataValidation>
    <dataValidation type="list" allowBlank="1" showInputMessage="1" showErrorMessage="1" sqref="S8:S57 W8:W57">
      <formula1>"99以下男,100男,120男,160男,200男,240男,280以上男,99以下女,100女,120女,160女,200女,240女,280以上女"</formula1>
    </dataValidation>
  </dataValidations>
  <pageMargins left="0.11811023622047245" right="0.11811023622047245" top="0.35433070866141736" bottom="0.15748031496062992"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sheetPr>
    <tabColor rgb="FFFFFF00"/>
  </sheetPr>
  <dimension ref="A1:N57"/>
  <sheetViews>
    <sheetView workbookViewId="0">
      <selection activeCell="A2" sqref="A2"/>
    </sheetView>
  </sheetViews>
  <sheetFormatPr defaultColWidth="9" defaultRowHeight="13.8"/>
  <cols>
    <col min="1" max="1" width="4.33203125" style="5" customWidth="1"/>
    <col min="2" max="2" width="13.33203125" style="40" customWidth="1"/>
    <col min="3" max="3" width="9.88671875" style="7" customWidth="1"/>
    <col min="4" max="4" width="8" style="31" customWidth="1"/>
    <col min="5" max="5" width="9.21875" style="43" customWidth="1"/>
    <col min="6" max="6" width="6.88671875" style="18" customWidth="1"/>
    <col min="7" max="7" width="4.88671875" style="6" customWidth="1"/>
    <col min="8" max="8" width="10.77734375" style="6" customWidth="1"/>
    <col min="9" max="9" width="12.77734375" style="36" customWidth="1"/>
    <col min="10" max="10" width="10.77734375" style="6" customWidth="1"/>
    <col min="11" max="11" width="12.77734375" style="36" customWidth="1"/>
    <col min="12" max="12" width="9.44140625" style="6" customWidth="1"/>
    <col min="13" max="13" width="9.6640625" style="6" customWidth="1"/>
    <col min="14" max="14" width="12.77734375" style="65" customWidth="1"/>
    <col min="15" max="16384" width="9" style="5"/>
  </cols>
  <sheetData>
    <row r="1" spans="1:14" s="19" customFormat="1" ht="22.2">
      <c r="A1" s="23" t="str">
        <f>'填報順序1-參賽單位資料'!A1:D1</f>
        <v>2016年第三屆運博分齡游泳錦標賽</v>
      </c>
      <c r="B1" s="30"/>
      <c r="C1" s="23"/>
      <c r="D1" s="30"/>
      <c r="E1" s="42"/>
      <c r="F1" s="25"/>
      <c r="G1" s="24"/>
      <c r="H1" s="24"/>
      <c r="I1" s="35"/>
      <c r="J1" s="24"/>
      <c r="K1" s="35"/>
      <c r="L1" s="24"/>
      <c r="M1" s="24"/>
      <c r="N1" s="35"/>
    </row>
    <row r="2" spans="1:14" s="19" customFormat="1" ht="22.2">
      <c r="A2" s="23" t="s">
        <v>105</v>
      </c>
      <c r="B2" s="30"/>
      <c r="C2" s="23"/>
      <c r="D2" s="30"/>
      <c r="E2" s="42"/>
      <c r="F2" s="25"/>
      <c r="G2" s="24"/>
      <c r="H2" s="24"/>
      <c r="I2" s="35"/>
      <c r="J2" s="24"/>
      <c r="K2" s="35"/>
      <c r="L2" s="24"/>
      <c r="M2" s="24"/>
      <c r="N2" s="35"/>
    </row>
    <row r="3" spans="1:14" s="4" customFormat="1" ht="16.2">
      <c r="A3" s="3"/>
      <c r="B3" s="41"/>
      <c r="C3" s="60" t="s">
        <v>86</v>
      </c>
      <c r="D3" s="32"/>
      <c r="E3" s="44"/>
      <c r="F3" s="216"/>
      <c r="G3" s="238"/>
      <c r="H3" s="3" t="s">
        <v>36</v>
      </c>
      <c r="I3" s="37"/>
      <c r="J3" s="8"/>
      <c r="K3" s="37"/>
      <c r="L3" s="9"/>
      <c r="M3" s="3" t="s">
        <v>87</v>
      </c>
      <c r="N3" s="66"/>
    </row>
    <row r="4" spans="1:14" ht="14.25" customHeight="1">
      <c r="A4" s="244" t="s">
        <v>18</v>
      </c>
      <c r="B4" s="245" t="s">
        <v>19</v>
      </c>
      <c r="C4" s="246"/>
      <c r="D4" s="246"/>
      <c r="E4" s="246"/>
      <c r="F4" s="246"/>
      <c r="G4" s="247"/>
      <c r="H4" s="248" t="s">
        <v>42</v>
      </c>
      <c r="I4" s="249"/>
      <c r="J4" s="249"/>
      <c r="K4" s="250"/>
      <c r="L4" s="249" t="s">
        <v>8</v>
      </c>
      <c r="M4" s="249"/>
      <c r="N4" s="250"/>
    </row>
    <row r="5" spans="1:14" ht="14.25" customHeight="1">
      <c r="A5" s="244"/>
      <c r="B5" s="251" t="s">
        <v>9</v>
      </c>
      <c r="C5" s="253" t="s">
        <v>34</v>
      </c>
      <c r="D5" s="256" t="s">
        <v>59</v>
      </c>
      <c r="E5" s="257"/>
      <c r="F5" s="258" t="s">
        <v>116</v>
      </c>
      <c r="G5" s="244" t="s">
        <v>65</v>
      </c>
      <c r="H5" s="261" t="s">
        <v>43</v>
      </c>
      <c r="I5" s="262"/>
      <c r="J5" s="262"/>
      <c r="K5" s="263"/>
      <c r="L5" s="262" t="s">
        <v>16</v>
      </c>
      <c r="M5" s="262"/>
      <c r="N5" s="263"/>
    </row>
    <row r="6" spans="1:14" ht="14.25" customHeight="1">
      <c r="A6" s="244"/>
      <c r="B6" s="251"/>
      <c r="C6" s="254"/>
      <c r="D6" s="51" t="s">
        <v>58</v>
      </c>
      <c r="E6" s="61" t="s">
        <v>62</v>
      </c>
      <c r="F6" s="259"/>
      <c r="G6" s="244"/>
      <c r="H6" s="264" t="s">
        <v>44</v>
      </c>
      <c r="I6" s="265"/>
      <c r="J6" s="265"/>
      <c r="K6" s="266"/>
      <c r="L6" s="265" t="s">
        <v>17</v>
      </c>
      <c r="M6" s="265"/>
      <c r="N6" s="266"/>
    </row>
    <row r="7" spans="1:14" ht="14.25" customHeight="1">
      <c r="A7" s="244"/>
      <c r="B7" s="252"/>
      <c r="C7" s="255"/>
      <c r="D7" s="51" t="s">
        <v>60</v>
      </c>
      <c r="E7" s="62" t="s">
        <v>61</v>
      </c>
      <c r="F7" s="260"/>
      <c r="G7" s="244"/>
      <c r="H7" s="11" t="s">
        <v>13</v>
      </c>
      <c r="I7" s="38" t="s">
        <v>12</v>
      </c>
      <c r="J7" s="11" t="s">
        <v>14</v>
      </c>
      <c r="K7" s="38" t="s">
        <v>12</v>
      </c>
      <c r="L7" s="12" t="s">
        <v>117</v>
      </c>
      <c r="M7" s="12" t="s">
        <v>15</v>
      </c>
      <c r="N7" s="67" t="s">
        <v>12</v>
      </c>
    </row>
    <row r="8" spans="1:14" ht="19.2" customHeight="1">
      <c r="A8" s="13">
        <v>1</v>
      </c>
      <c r="B8" s="34"/>
      <c r="C8" s="26">
        <f>'填報順序1-參賽單位資料'!$D$6</f>
        <v>0</v>
      </c>
      <c r="D8" s="33"/>
      <c r="E8" s="45"/>
      <c r="F8" s="16"/>
      <c r="G8" s="16"/>
      <c r="H8" s="16"/>
      <c r="I8" s="39"/>
      <c r="J8" s="16"/>
      <c r="K8" s="39"/>
      <c r="L8" s="16"/>
      <c r="M8" s="16"/>
      <c r="N8" s="39"/>
    </row>
    <row r="9" spans="1:14" ht="19.2" customHeight="1">
      <c r="A9" s="13">
        <v>2</v>
      </c>
      <c r="B9" s="14"/>
      <c r="C9" s="26">
        <f>'填報順序1-參賽單位資料'!$D$6</f>
        <v>0</v>
      </c>
      <c r="D9" s="33"/>
      <c r="E9" s="45"/>
      <c r="F9" s="16"/>
      <c r="G9" s="16"/>
      <c r="H9" s="16"/>
      <c r="I9" s="39"/>
      <c r="J9" s="16"/>
      <c r="K9" s="39"/>
      <c r="L9" s="16"/>
      <c r="M9" s="16"/>
      <c r="N9" s="39"/>
    </row>
    <row r="10" spans="1:14" ht="19.2" customHeight="1">
      <c r="A10" s="13">
        <v>3</v>
      </c>
      <c r="B10" s="14"/>
      <c r="C10" s="26">
        <f>'填報順序1-參賽單位資料'!$D$6</f>
        <v>0</v>
      </c>
      <c r="D10" s="33"/>
      <c r="E10" s="45"/>
      <c r="F10" s="16"/>
      <c r="G10" s="16"/>
      <c r="H10" s="16"/>
      <c r="I10" s="39"/>
      <c r="J10" s="16"/>
      <c r="K10" s="39"/>
      <c r="L10" s="16"/>
      <c r="M10" s="16"/>
      <c r="N10" s="39"/>
    </row>
    <row r="11" spans="1:14" ht="19.2" customHeight="1">
      <c r="A11" s="13">
        <v>4</v>
      </c>
      <c r="B11" s="14"/>
      <c r="C11" s="26">
        <f>'填報順序1-參賽單位資料'!$D$6</f>
        <v>0</v>
      </c>
      <c r="D11" s="33"/>
      <c r="E11" s="45"/>
      <c r="F11" s="16"/>
      <c r="G11" s="16"/>
      <c r="H11" s="16"/>
      <c r="I11" s="39"/>
      <c r="J11" s="16"/>
      <c r="K11" s="39"/>
      <c r="L11" s="16"/>
      <c r="M11" s="16"/>
      <c r="N11" s="39"/>
    </row>
    <row r="12" spans="1:14" ht="19.2" customHeight="1">
      <c r="A12" s="13">
        <v>5</v>
      </c>
      <c r="B12" s="14"/>
      <c r="C12" s="26">
        <f>'填報順序1-參賽單位資料'!$D$6</f>
        <v>0</v>
      </c>
      <c r="D12" s="33"/>
      <c r="E12" s="45"/>
      <c r="F12" s="16"/>
      <c r="G12" s="16"/>
      <c r="H12" s="16"/>
      <c r="I12" s="39"/>
      <c r="J12" s="16"/>
      <c r="K12" s="39"/>
      <c r="L12" s="16"/>
      <c r="M12" s="16"/>
      <c r="N12" s="39"/>
    </row>
    <row r="13" spans="1:14" ht="19.2" customHeight="1">
      <c r="A13" s="13">
        <v>6</v>
      </c>
      <c r="B13" s="14"/>
      <c r="C13" s="26">
        <f>'填報順序1-參賽單位資料'!$D$6</f>
        <v>0</v>
      </c>
      <c r="D13" s="33"/>
      <c r="E13" s="45"/>
      <c r="F13" s="16"/>
      <c r="G13" s="16"/>
      <c r="H13" s="16"/>
      <c r="I13" s="39"/>
      <c r="J13" s="16"/>
      <c r="K13" s="39"/>
      <c r="L13" s="16"/>
      <c r="M13" s="16"/>
      <c r="N13" s="39"/>
    </row>
    <row r="14" spans="1:14" ht="19.2" customHeight="1">
      <c r="A14" s="13">
        <v>7</v>
      </c>
      <c r="B14" s="14"/>
      <c r="C14" s="26">
        <f>'填報順序1-參賽單位資料'!$D$6</f>
        <v>0</v>
      </c>
      <c r="D14" s="33"/>
      <c r="E14" s="45"/>
      <c r="F14" s="16"/>
      <c r="G14" s="16"/>
      <c r="H14" s="16"/>
      <c r="I14" s="39"/>
      <c r="J14" s="16"/>
      <c r="K14" s="39"/>
      <c r="L14" s="16"/>
      <c r="M14" s="16"/>
      <c r="N14" s="39"/>
    </row>
    <row r="15" spans="1:14" ht="19.2" customHeight="1">
      <c r="A15" s="13">
        <v>8</v>
      </c>
      <c r="B15" s="14"/>
      <c r="C15" s="26">
        <f>'填報順序1-參賽單位資料'!$D$6</f>
        <v>0</v>
      </c>
      <c r="D15" s="15"/>
      <c r="E15" s="45"/>
      <c r="F15" s="16"/>
      <c r="G15" s="16"/>
      <c r="H15" s="16"/>
      <c r="I15" s="39"/>
      <c r="J15" s="16"/>
      <c r="K15" s="39"/>
      <c r="L15" s="16"/>
      <c r="M15" s="16"/>
      <c r="N15" s="39"/>
    </row>
    <row r="16" spans="1:14" ht="19.2" customHeight="1">
      <c r="A16" s="13">
        <v>9</v>
      </c>
      <c r="B16" s="14"/>
      <c r="C16" s="26">
        <f>'填報順序1-參賽單位資料'!$D$6</f>
        <v>0</v>
      </c>
      <c r="D16" s="15"/>
      <c r="E16" s="45"/>
      <c r="F16" s="16"/>
      <c r="G16" s="16"/>
      <c r="H16" s="16"/>
      <c r="I16" s="39"/>
      <c r="J16" s="16"/>
      <c r="K16" s="39"/>
      <c r="L16" s="16"/>
      <c r="M16" s="16"/>
      <c r="N16" s="39"/>
    </row>
    <row r="17" spans="1:14" ht="19.2" customHeight="1">
      <c r="A17" s="13">
        <v>10</v>
      </c>
      <c r="B17" s="14"/>
      <c r="C17" s="26">
        <f>'填報順序1-參賽單位資料'!$D$6</f>
        <v>0</v>
      </c>
      <c r="D17" s="15"/>
      <c r="E17" s="45"/>
      <c r="F17" s="16"/>
      <c r="G17" s="16"/>
      <c r="H17" s="16"/>
      <c r="I17" s="39"/>
      <c r="J17" s="16"/>
      <c r="K17" s="39"/>
      <c r="L17" s="16"/>
      <c r="M17" s="16"/>
      <c r="N17" s="39"/>
    </row>
    <row r="18" spans="1:14" ht="19.2" customHeight="1">
      <c r="A18" s="13">
        <v>11</v>
      </c>
      <c r="B18" s="14"/>
      <c r="C18" s="26">
        <f>'填報順序1-參賽單位資料'!$D$6</f>
        <v>0</v>
      </c>
      <c r="D18" s="15"/>
      <c r="E18" s="45"/>
      <c r="F18" s="16"/>
      <c r="G18" s="16"/>
      <c r="H18" s="16"/>
      <c r="I18" s="39"/>
      <c r="J18" s="16"/>
      <c r="K18" s="39"/>
      <c r="L18" s="16"/>
      <c r="M18" s="16"/>
      <c r="N18" s="39"/>
    </row>
    <row r="19" spans="1:14" ht="19.2" customHeight="1">
      <c r="A19" s="13">
        <v>12</v>
      </c>
      <c r="B19" s="14"/>
      <c r="C19" s="26">
        <f>'填報順序1-參賽單位資料'!$D$6</f>
        <v>0</v>
      </c>
      <c r="D19" s="15"/>
      <c r="E19" s="45"/>
      <c r="F19" s="16"/>
      <c r="G19" s="16"/>
      <c r="H19" s="16"/>
      <c r="I19" s="39"/>
      <c r="J19" s="16"/>
      <c r="K19" s="39"/>
      <c r="L19" s="16"/>
      <c r="M19" s="16"/>
      <c r="N19" s="39"/>
    </row>
    <row r="20" spans="1:14" ht="19.2" customHeight="1">
      <c r="A20" s="13">
        <v>13</v>
      </c>
      <c r="B20" s="14"/>
      <c r="C20" s="26">
        <f>'填報順序1-參賽單位資料'!$D$6</f>
        <v>0</v>
      </c>
      <c r="D20" s="15"/>
      <c r="E20" s="45"/>
      <c r="F20" s="16"/>
      <c r="G20" s="16"/>
      <c r="H20" s="16"/>
      <c r="I20" s="39"/>
      <c r="J20" s="16"/>
      <c r="K20" s="39"/>
      <c r="L20" s="16"/>
      <c r="M20" s="16"/>
      <c r="N20" s="39"/>
    </row>
    <row r="21" spans="1:14" ht="19.2" customHeight="1">
      <c r="A21" s="13">
        <v>14</v>
      </c>
      <c r="B21" s="14"/>
      <c r="C21" s="26">
        <f>'填報順序1-參賽單位資料'!$D$6</f>
        <v>0</v>
      </c>
      <c r="D21" s="15"/>
      <c r="E21" s="45"/>
      <c r="F21" s="16"/>
      <c r="G21" s="16"/>
      <c r="H21" s="16"/>
      <c r="I21" s="39"/>
      <c r="J21" s="16"/>
      <c r="K21" s="39"/>
      <c r="L21" s="16"/>
      <c r="M21" s="16"/>
      <c r="N21" s="39"/>
    </row>
    <row r="22" spans="1:14" ht="19.2" customHeight="1">
      <c r="A22" s="13">
        <v>15</v>
      </c>
      <c r="B22" s="14"/>
      <c r="C22" s="26">
        <f>'填報順序1-參賽單位資料'!$D$6</f>
        <v>0</v>
      </c>
      <c r="D22" s="15"/>
      <c r="E22" s="45"/>
      <c r="F22" s="16"/>
      <c r="G22" s="16"/>
      <c r="H22" s="16"/>
      <c r="I22" s="39"/>
      <c r="J22" s="16"/>
      <c r="K22" s="39"/>
      <c r="L22" s="16"/>
      <c r="M22" s="16"/>
      <c r="N22" s="39"/>
    </row>
    <row r="23" spans="1:14" ht="19.2" customHeight="1">
      <c r="A23" s="13">
        <v>16</v>
      </c>
      <c r="B23" s="14"/>
      <c r="C23" s="26">
        <f>'填報順序1-參賽單位資料'!$D$6</f>
        <v>0</v>
      </c>
      <c r="D23" s="15"/>
      <c r="E23" s="45"/>
      <c r="F23" s="16"/>
      <c r="G23" s="16"/>
      <c r="H23" s="16"/>
      <c r="I23" s="39"/>
      <c r="J23" s="16"/>
      <c r="K23" s="39"/>
      <c r="L23" s="16"/>
      <c r="M23" s="16"/>
      <c r="N23" s="39"/>
    </row>
    <row r="24" spans="1:14" ht="19.2" customHeight="1">
      <c r="A24" s="13">
        <v>17</v>
      </c>
      <c r="B24" s="14"/>
      <c r="C24" s="26">
        <f>'填報順序1-參賽單位資料'!$D$6</f>
        <v>0</v>
      </c>
      <c r="D24" s="15"/>
      <c r="E24" s="45"/>
      <c r="F24" s="16"/>
      <c r="G24" s="16"/>
      <c r="H24" s="16"/>
      <c r="I24" s="39"/>
      <c r="J24" s="16"/>
      <c r="K24" s="39"/>
      <c r="L24" s="16"/>
      <c r="M24" s="16"/>
      <c r="N24" s="39"/>
    </row>
    <row r="25" spans="1:14" ht="19.2" customHeight="1">
      <c r="A25" s="13">
        <v>18</v>
      </c>
      <c r="B25" s="14"/>
      <c r="C25" s="26">
        <f>'填報順序1-參賽單位資料'!$D$6</f>
        <v>0</v>
      </c>
      <c r="D25" s="15"/>
      <c r="E25" s="45"/>
      <c r="F25" s="16"/>
      <c r="G25" s="16"/>
      <c r="H25" s="16"/>
      <c r="I25" s="39"/>
      <c r="J25" s="16"/>
      <c r="K25" s="39"/>
      <c r="L25" s="16"/>
      <c r="M25" s="16"/>
      <c r="N25" s="39"/>
    </row>
    <row r="26" spans="1:14" ht="19.2" customHeight="1">
      <c r="A26" s="13">
        <v>19</v>
      </c>
      <c r="B26" s="14"/>
      <c r="C26" s="26">
        <f>'填報順序1-參賽單位資料'!$D$6</f>
        <v>0</v>
      </c>
      <c r="D26" s="15"/>
      <c r="E26" s="45"/>
      <c r="F26" s="16"/>
      <c r="G26" s="16"/>
      <c r="H26" s="16"/>
      <c r="I26" s="39"/>
      <c r="J26" s="16"/>
      <c r="K26" s="39"/>
      <c r="L26" s="16"/>
      <c r="M26" s="16"/>
      <c r="N26" s="39"/>
    </row>
    <row r="27" spans="1:14" ht="19.2" customHeight="1">
      <c r="A27" s="13">
        <v>20</v>
      </c>
      <c r="B27" s="14"/>
      <c r="C27" s="26">
        <f>'填報順序1-參賽單位資料'!$D$6</f>
        <v>0</v>
      </c>
      <c r="D27" s="15"/>
      <c r="E27" s="45"/>
      <c r="F27" s="16"/>
      <c r="G27" s="16"/>
      <c r="H27" s="16"/>
      <c r="I27" s="39"/>
      <c r="J27" s="16"/>
      <c r="K27" s="39"/>
      <c r="L27" s="16"/>
      <c r="M27" s="16"/>
      <c r="N27" s="39"/>
    </row>
    <row r="28" spans="1:14" ht="19.2" customHeight="1">
      <c r="A28" s="13">
        <v>21</v>
      </c>
      <c r="B28" s="34"/>
      <c r="C28" s="26">
        <f>'填報順序1-參賽單位資料'!$D$6</f>
        <v>0</v>
      </c>
      <c r="D28" s="15"/>
      <c r="E28" s="45"/>
      <c r="F28" s="16"/>
      <c r="G28" s="16"/>
      <c r="H28" s="16"/>
      <c r="I28" s="39"/>
      <c r="J28" s="16"/>
      <c r="K28" s="39"/>
      <c r="L28" s="16"/>
      <c r="M28" s="16"/>
      <c r="N28" s="39"/>
    </row>
    <row r="29" spans="1:14" ht="19.2" customHeight="1">
      <c r="A29" s="13">
        <v>22</v>
      </c>
      <c r="B29" s="34"/>
      <c r="C29" s="26">
        <f>'填報順序1-參賽單位資料'!$D$6</f>
        <v>0</v>
      </c>
      <c r="D29" s="15"/>
      <c r="E29" s="45"/>
      <c r="F29" s="16"/>
      <c r="G29" s="16"/>
      <c r="H29" s="16"/>
      <c r="I29" s="39"/>
      <c r="J29" s="16"/>
      <c r="K29" s="39"/>
      <c r="L29" s="16"/>
      <c r="M29" s="16"/>
      <c r="N29" s="39"/>
    </row>
    <row r="30" spans="1:14" ht="19.2" customHeight="1">
      <c r="A30" s="13">
        <v>23</v>
      </c>
      <c r="B30" s="34"/>
      <c r="C30" s="26">
        <f>'填報順序1-參賽單位資料'!$D$6</f>
        <v>0</v>
      </c>
      <c r="D30" s="15"/>
      <c r="E30" s="45"/>
      <c r="F30" s="16"/>
      <c r="G30" s="16"/>
      <c r="H30" s="16"/>
      <c r="I30" s="39"/>
      <c r="J30" s="16"/>
      <c r="K30" s="39"/>
      <c r="L30" s="16"/>
      <c r="M30" s="16"/>
      <c r="N30" s="39"/>
    </row>
    <row r="31" spans="1:14" ht="19.2" customHeight="1">
      <c r="A31" s="13">
        <v>24</v>
      </c>
      <c r="B31" s="34"/>
      <c r="C31" s="26">
        <f>'填報順序1-參賽單位資料'!$D$6</f>
        <v>0</v>
      </c>
      <c r="D31" s="15"/>
      <c r="E31" s="45"/>
      <c r="F31" s="16"/>
      <c r="G31" s="16"/>
      <c r="H31" s="16"/>
      <c r="I31" s="39"/>
      <c r="J31" s="16"/>
      <c r="K31" s="39"/>
      <c r="L31" s="16"/>
      <c r="M31" s="16"/>
      <c r="N31" s="39"/>
    </row>
    <row r="32" spans="1:14" ht="19.2" customHeight="1">
      <c r="A32" s="13">
        <v>25</v>
      </c>
      <c r="B32" s="34"/>
      <c r="C32" s="26">
        <f>'填報順序1-參賽單位資料'!$D$6</f>
        <v>0</v>
      </c>
      <c r="D32" s="15"/>
      <c r="E32" s="45"/>
      <c r="F32" s="16"/>
      <c r="G32" s="16"/>
      <c r="H32" s="16"/>
      <c r="I32" s="39"/>
      <c r="J32" s="16"/>
      <c r="K32" s="39"/>
      <c r="L32" s="16"/>
      <c r="M32" s="16"/>
      <c r="N32" s="39"/>
    </row>
    <row r="33" spans="1:14" ht="19.2" customHeight="1">
      <c r="A33" s="13">
        <v>26</v>
      </c>
      <c r="B33" s="34"/>
      <c r="C33" s="26">
        <f>'填報順序1-參賽單位資料'!$D$6</f>
        <v>0</v>
      </c>
      <c r="D33" s="15"/>
      <c r="E33" s="45"/>
      <c r="F33" s="16"/>
      <c r="G33" s="16"/>
      <c r="H33" s="16"/>
      <c r="I33" s="39"/>
      <c r="J33" s="16"/>
      <c r="K33" s="39"/>
      <c r="L33" s="16"/>
      <c r="M33" s="16"/>
      <c r="N33" s="39"/>
    </row>
    <row r="34" spans="1:14" ht="19.2" customHeight="1">
      <c r="A34" s="13">
        <v>27</v>
      </c>
      <c r="B34" s="34"/>
      <c r="C34" s="26">
        <f>'填報順序1-參賽單位資料'!$D$6</f>
        <v>0</v>
      </c>
      <c r="D34" s="33"/>
      <c r="E34" s="45"/>
      <c r="F34" s="16"/>
      <c r="G34" s="16"/>
      <c r="H34" s="16"/>
      <c r="I34" s="39"/>
      <c r="J34" s="16"/>
      <c r="K34" s="39"/>
      <c r="L34" s="16"/>
      <c r="M34" s="16"/>
      <c r="N34" s="39"/>
    </row>
    <row r="35" spans="1:14" ht="19.2" customHeight="1">
      <c r="A35" s="13">
        <v>28</v>
      </c>
      <c r="B35" s="34"/>
      <c r="C35" s="26">
        <f>'填報順序1-參賽單位資料'!$D$6</f>
        <v>0</v>
      </c>
      <c r="D35" s="33"/>
      <c r="E35" s="45"/>
      <c r="F35" s="16"/>
      <c r="G35" s="16"/>
      <c r="H35" s="16"/>
      <c r="I35" s="39"/>
      <c r="J35" s="16"/>
      <c r="K35" s="39"/>
      <c r="L35" s="16"/>
      <c r="M35" s="16"/>
      <c r="N35" s="39"/>
    </row>
    <row r="36" spans="1:14" ht="19.2" customHeight="1">
      <c r="A36" s="13">
        <v>29</v>
      </c>
      <c r="B36" s="34"/>
      <c r="C36" s="26">
        <f>'填報順序1-參賽單位資料'!$D$6</f>
        <v>0</v>
      </c>
      <c r="D36" s="33"/>
      <c r="E36" s="45"/>
      <c r="F36" s="16"/>
      <c r="G36" s="16"/>
      <c r="H36" s="16"/>
      <c r="I36" s="39"/>
      <c r="J36" s="16"/>
      <c r="K36" s="39"/>
      <c r="L36" s="16"/>
      <c r="M36" s="16"/>
      <c r="N36" s="39"/>
    </row>
    <row r="37" spans="1:14" ht="19.2" customHeight="1">
      <c r="A37" s="13">
        <v>30</v>
      </c>
      <c r="B37" s="34"/>
      <c r="C37" s="26">
        <f>'填報順序1-參賽單位資料'!$D$6</f>
        <v>0</v>
      </c>
      <c r="D37" s="33"/>
      <c r="E37" s="45"/>
      <c r="F37" s="16"/>
      <c r="G37" s="16"/>
      <c r="H37" s="16"/>
      <c r="I37" s="39"/>
      <c r="J37" s="16"/>
      <c r="K37" s="39"/>
      <c r="L37" s="16"/>
      <c r="M37" s="16"/>
      <c r="N37" s="39"/>
    </row>
    <row r="38" spans="1:14" ht="19.2" customHeight="1">
      <c r="A38" s="13">
        <v>31</v>
      </c>
      <c r="B38" s="34"/>
      <c r="C38" s="26">
        <f>'填報順序1-參賽單位資料'!$D$6</f>
        <v>0</v>
      </c>
      <c r="D38" s="33"/>
      <c r="E38" s="45"/>
      <c r="F38" s="16"/>
      <c r="G38" s="16"/>
      <c r="H38" s="16"/>
      <c r="I38" s="39"/>
      <c r="J38" s="16"/>
      <c r="K38" s="39"/>
      <c r="L38" s="16"/>
      <c r="M38" s="16"/>
      <c r="N38" s="39"/>
    </row>
    <row r="39" spans="1:14" ht="19.2" customHeight="1">
      <c r="A39" s="13">
        <v>32</v>
      </c>
      <c r="B39" s="34"/>
      <c r="C39" s="26">
        <f>'填報順序1-參賽單位資料'!$D$6</f>
        <v>0</v>
      </c>
      <c r="D39" s="33"/>
      <c r="E39" s="45"/>
      <c r="F39" s="16"/>
      <c r="G39" s="16"/>
      <c r="H39" s="16"/>
      <c r="I39" s="39"/>
      <c r="J39" s="16"/>
      <c r="K39" s="39"/>
      <c r="L39" s="16"/>
      <c r="M39" s="16"/>
      <c r="N39" s="39"/>
    </row>
    <row r="40" spans="1:14" ht="19.2" customHeight="1">
      <c r="A40" s="13">
        <v>33</v>
      </c>
      <c r="B40" s="34"/>
      <c r="C40" s="26">
        <f>'填報順序1-參賽單位資料'!$D$6</f>
        <v>0</v>
      </c>
      <c r="D40" s="33"/>
      <c r="E40" s="45"/>
      <c r="F40" s="16"/>
      <c r="G40" s="16"/>
      <c r="H40" s="16"/>
      <c r="I40" s="39"/>
      <c r="J40" s="16"/>
      <c r="K40" s="39"/>
      <c r="L40" s="16"/>
      <c r="M40" s="16"/>
      <c r="N40" s="39"/>
    </row>
    <row r="41" spans="1:14" ht="19.2" customHeight="1">
      <c r="A41" s="13">
        <v>34</v>
      </c>
      <c r="B41" s="34"/>
      <c r="C41" s="26">
        <f>'填報順序1-參賽單位資料'!$D$6</f>
        <v>0</v>
      </c>
      <c r="D41" s="33"/>
      <c r="E41" s="45"/>
      <c r="F41" s="16"/>
      <c r="G41" s="16"/>
      <c r="H41" s="16"/>
      <c r="I41" s="39"/>
      <c r="J41" s="16"/>
      <c r="K41" s="39"/>
      <c r="L41" s="16"/>
      <c r="M41" s="16"/>
      <c r="N41" s="39"/>
    </row>
    <row r="42" spans="1:14" ht="19.2" customHeight="1">
      <c r="A42" s="13">
        <v>35</v>
      </c>
      <c r="B42" s="34"/>
      <c r="C42" s="26">
        <f>'填報順序1-參賽單位資料'!$D$6</f>
        <v>0</v>
      </c>
      <c r="D42" s="33"/>
      <c r="E42" s="45"/>
      <c r="F42" s="16"/>
      <c r="G42" s="16"/>
      <c r="H42" s="16"/>
      <c r="I42" s="39"/>
      <c r="J42" s="16"/>
      <c r="K42" s="39"/>
      <c r="L42" s="16"/>
      <c r="M42" s="16"/>
      <c r="N42" s="39"/>
    </row>
    <row r="43" spans="1:14" ht="19.2" customHeight="1">
      <c r="A43" s="13">
        <v>36</v>
      </c>
      <c r="B43" s="34"/>
      <c r="C43" s="26">
        <f>'填報順序1-參賽單位資料'!$D$6</f>
        <v>0</v>
      </c>
      <c r="D43" s="33"/>
      <c r="E43" s="45"/>
      <c r="F43" s="16"/>
      <c r="G43" s="16"/>
      <c r="H43" s="16"/>
      <c r="I43" s="39"/>
      <c r="J43" s="16"/>
      <c r="K43" s="39"/>
      <c r="L43" s="16"/>
      <c r="M43" s="16"/>
      <c r="N43" s="39"/>
    </row>
    <row r="44" spans="1:14" ht="19.2" customHeight="1">
      <c r="A44" s="13">
        <v>37</v>
      </c>
      <c r="B44" s="34"/>
      <c r="C44" s="26">
        <f>'填報順序1-參賽單位資料'!$D$6</f>
        <v>0</v>
      </c>
      <c r="D44" s="33"/>
      <c r="E44" s="45"/>
      <c r="F44" s="16"/>
      <c r="G44" s="16"/>
      <c r="H44" s="16"/>
      <c r="I44" s="39"/>
      <c r="J44" s="16"/>
      <c r="K44" s="39"/>
      <c r="L44" s="16"/>
      <c r="M44" s="16"/>
      <c r="N44" s="39"/>
    </row>
    <row r="45" spans="1:14" ht="19.2" customHeight="1">
      <c r="A45" s="13">
        <v>38</v>
      </c>
      <c r="B45" s="34"/>
      <c r="C45" s="26">
        <f>'填報順序1-參賽單位資料'!$D$6</f>
        <v>0</v>
      </c>
      <c r="D45" s="33"/>
      <c r="E45" s="45"/>
      <c r="F45" s="16"/>
      <c r="G45" s="16"/>
      <c r="H45" s="16"/>
      <c r="I45" s="39"/>
      <c r="J45" s="16"/>
      <c r="K45" s="39"/>
      <c r="L45" s="16"/>
      <c r="M45" s="16"/>
      <c r="N45" s="39"/>
    </row>
    <row r="46" spans="1:14" ht="19.2" customHeight="1">
      <c r="A46" s="13">
        <v>39</v>
      </c>
      <c r="B46" s="34"/>
      <c r="C46" s="26">
        <f>'填報順序1-參賽單位資料'!$D$6</f>
        <v>0</v>
      </c>
      <c r="D46" s="33"/>
      <c r="E46" s="45"/>
      <c r="F46" s="16"/>
      <c r="G46" s="16"/>
      <c r="H46" s="16"/>
      <c r="I46" s="39"/>
      <c r="J46" s="16"/>
      <c r="K46" s="39"/>
      <c r="L46" s="16"/>
      <c r="M46" s="16"/>
      <c r="N46" s="39"/>
    </row>
    <row r="47" spans="1:14" ht="19.2" customHeight="1">
      <c r="A47" s="13">
        <v>40</v>
      </c>
      <c r="B47" s="34"/>
      <c r="C47" s="26">
        <f>'填報順序1-參賽單位資料'!$D$6</f>
        <v>0</v>
      </c>
      <c r="D47" s="33"/>
      <c r="E47" s="45"/>
      <c r="F47" s="16"/>
      <c r="G47" s="16"/>
      <c r="H47" s="16"/>
      <c r="I47" s="39"/>
      <c r="J47" s="16"/>
      <c r="K47" s="39"/>
      <c r="L47" s="16"/>
      <c r="M47" s="16"/>
      <c r="N47" s="39"/>
    </row>
    <row r="48" spans="1:14" ht="19.2" customHeight="1">
      <c r="A48" s="13">
        <v>41</v>
      </c>
      <c r="B48" s="14"/>
      <c r="C48" s="26">
        <f>'填報順序1-參賽單位資料'!$D$6</f>
        <v>0</v>
      </c>
      <c r="D48" s="15"/>
      <c r="E48" s="45"/>
      <c r="F48" s="16"/>
      <c r="G48" s="16"/>
      <c r="H48" s="16"/>
      <c r="I48" s="39"/>
      <c r="J48" s="16"/>
      <c r="K48" s="39"/>
      <c r="L48" s="16"/>
      <c r="M48" s="16"/>
      <c r="N48" s="39"/>
    </row>
    <row r="49" spans="1:14" ht="19.2" customHeight="1">
      <c r="A49" s="13">
        <v>42</v>
      </c>
      <c r="B49" s="34"/>
      <c r="C49" s="26">
        <f>'填報順序1-參賽單位資料'!$D$6</f>
        <v>0</v>
      </c>
      <c r="D49" s="33"/>
      <c r="E49" s="45"/>
      <c r="F49" s="16"/>
      <c r="G49" s="16"/>
      <c r="H49" s="16"/>
      <c r="I49" s="39"/>
      <c r="J49" s="16"/>
      <c r="K49" s="39"/>
      <c r="L49" s="16"/>
      <c r="M49" s="16"/>
      <c r="N49" s="39"/>
    </row>
    <row r="50" spans="1:14" ht="19.2" customHeight="1">
      <c r="A50" s="13">
        <v>43</v>
      </c>
      <c r="B50" s="34"/>
      <c r="C50" s="26">
        <f>'填報順序1-參賽單位資料'!$D$6</f>
        <v>0</v>
      </c>
      <c r="D50" s="33"/>
      <c r="E50" s="45"/>
      <c r="F50" s="16"/>
      <c r="G50" s="16"/>
      <c r="H50" s="16"/>
      <c r="I50" s="39"/>
      <c r="J50" s="16"/>
      <c r="K50" s="39"/>
      <c r="L50" s="16"/>
      <c r="M50" s="16"/>
      <c r="N50" s="39"/>
    </row>
    <row r="51" spans="1:14" ht="19.2" customHeight="1">
      <c r="A51" s="13">
        <v>44</v>
      </c>
      <c r="B51" s="34"/>
      <c r="C51" s="26">
        <f>'填報順序1-參賽單位資料'!$D$6</f>
        <v>0</v>
      </c>
      <c r="D51" s="33"/>
      <c r="E51" s="45"/>
      <c r="F51" s="16"/>
      <c r="G51" s="16"/>
      <c r="H51" s="16"/>
      <c r="I51" s="39"/>
      <c r="J51" s="16"/>
      <c r="K51" s="39"/>
      <c r="L51" s="16"/>
      <c r="M51" s="16"/>
      <c r="N51" s="39"/>
    </row>
    <row r="52" spans="1:14" ht="19.2" customHeight="1">
      <c r="A52" s="13">
        <v>45</v>
      </c>
      <c r="B52" s="34"/>
      <c r="C52" s="26">
        <f>'填報順序1-參賽單位資料'!$D$6</f>
        <v>0</v>
      </c>
      <c r="D52" s="33"/>
      <c r="E52" s="45"/>
      <c r="F52" s="16"/>
      <c r="G52" s="16"/>
      <c r="H52" s="16"/>
      <c r="I52" s="39"/>
      <c r="J52" s="16"/>
      <c r="K52" s="39"/>
      <c r="L52" s="16"/>
      <c r="M52" s="16"/>
      <c r="N52" s="39"/>
    </row>
    <row r="53" spans="1:14" ht="19.2" customHeight="1">
      <c r="A53" s="13">
        <v>46</v>
      </c>
      <c r="B53" s="34"/>
      <c r="C53" s="26">
        <f>'填報順序1-參賽單位資料'!$D$6</f>
        <v>0</v>
      </c>
      <c r="D53" s="33"/>
      <c r="E53" s="45"/>
      <c r="F53" s="16"/>
      <c r="G53" s="16"/>
      <c r="H53" s="16"/>
      <c r="I53" s="39"/>
      <c r="J53" s="16"/>
      <c r="K53" s="39"/>
      <c r="L53" s="16"/>
      <c r="M53" s="16"/>
      <c r="N53" s="39"/>
    </row>
    <row r="54" spans="1:14" ht="19.2" customHeight="1">
      <c r="A54" s="13">
        <v>47</v>
      </c>
      <c r="B54" s="34"/>
      <c r="C54" s="26">
        <f>'填報順序1-參賽單位資料'!$D$6</f>
        <v>0</v>
      </c>
      <c r="D54" s="33"/>
      <c r="E54" s="45"/>
      <c r="F54" s="16"/>
      <c r="G54" s="16"/>
      <c r="H54" s="16"/>
      <c r="I54" s="39"/>
      <c r="J54" s="16"/>
      <c r="K54" s="39"/>
      <c r="L54" s="16"/>
      <c r="M54" s="16"/>
      <c r="N54" s="39"/>
    </row>
    <row r="55" spans="1:14" ht="19.2" customHeight="1">
      <c r="A55" s="13">
        <v>48</v>
      </c>
      <c r="B55" s="34"/>
      <c r="C55" s="26">
        <f>'填報順序1-參賽單位資料'!$D$6</f>
        <v>0</v>
      </c>
      <c r="D55" s="33"/>
      <c r="E55" s="45"/>
      <c r="F55" s="16"/>
      <c r="G55" s="16"/>
      <c r="H55" s="16"/>
      <c r="I55" s="39"/>
      <c r="J55" s="16"/>
      <c r="K55" s="39"/>
      <c r="L55" s="16"/>
      <c r="M55" s="16"/>
      <c r="N55" s="39"/>
    </row>
    <row r="56" spans="1:14" ht="19.2" customHeight="1">
      <c r="A56" s="13">
        <v>49</v>
      </c>
      <c r="B56" s="34"/>
      <c r="C56" s="26">
        <f>'填報順序1-參賽單位資料'!$D$6</f>
        <v>0</v>
      </c>
      <c r="D56" s="33"/>
      <c r="E56" s="45"/>
      <c r="F56" s="16"/>
      <c r="G56" s="16"/>
      <c r="H56" s="16"/>
      <c r="I56" s="39"/>
      <c r="J56" s="16"/>
      <c r="K56" s="39"/>
      <c r="L56" s="16"/>
      <c r="M56" s="16"/>
      <c r="N56" s="39"/>
    </row>
    <row r="57" spans="1:14" ht="19.2" customHeight="1">
      <c r="A57" s="13">
        <v>50</v>
      </c>
      <c r="B57" s="34"/>
      <c r="C57" s="26">
        <f>'填報順序1-參賽單位資料'!$D$6</f>
        <v>0</v>
      </c>
      <c r="D57" s="33"/>
      <c r="E57" s="45"/>
      <c r="F57" s="16"/>
      <c r="G57" s="16"/>
      <c r="H57" s="16"/>
      <c r="I57" s="39"/>
      <c r="J57" s="16"/>
      <c r="K57" s="39"/>
      <c r="L57" s="16"/>
      <c r="M57" s="16"/>
      <c r="N57" s="39"/>
    </row>
  </sheetData>
  <mergeCells count="14">
    <mergeCell ref="F3:G3"/>
    <mergeCell ref="A4:A7"/>
    <mergeCell ref="B4:G4"/>
    <mergeCell ref="H4:K4"/>
    <mergeCell ref="L4:N4"/>
    <mergeCell ref="B5:B7"/>
    <mergeCell ref="C5:C7"/>
    <mergeCell ref="D5:E5"/>
    <mergeCell ref="F5:F7"/>
    <mergeCell ref="G5:G7"/>
    <mergeCell ref="H5:K5"/>
    <mergeCell ref="L5:N5"/>
    <mergeCell ref="H6:K6"/>
    <mergeCell ref="L6:N6"/>
  </mergeCells>
  <phoneticPr fontId="35" type="noConversion"/>
  <dataValidations count="9">
    <dataValidation type="list" allowBlank="1" showInputMessage="1" showErrorMessage="1" sqref="M8:M57">
      <formula1>"第1棒,第2棒,第3棒,第4棒"</formula1>
    </dataValidation>
    <dataValidation type="list" allowBlank="1" showInputMessage="1" showErrorMessage="1" sqref="G8:G57">
      <formula1>"男,女"</formula1>
    </dataValidation>
    <dataValidation allowBlank="1" showInputMessage="1" showErrorMessage="1" prompt="成績格式  *:**.** 例 1:06.01" sqref="K8:K57"/>
    <dataValidation allowBlank="1" showInputMessage="1" showErrorMessage="1" prompt="1.成績格式  *:**.** 例 3:06.01_x000a_2.同組4人的成績應一樣" sqref="N8:N57"/>
    <dataValidation allowBlank="1" showInputMessage="1" showErrorMessage="1" prompt="成績格式  *:**.** 例 0:46.01" sqref="I8:I57"/>
    <dataValidation allowBlank="1" showInputMessage="1" showErrorMessage="1" prompt="填報出生月日 例:0605" sqref="E8:E57"/>
    <dataValidation type="list" allowBlank="1" showInputMessage="1" showErrorMessage="1" sqref="F8:F57">
      <formula1>"肢障,視障,智障,聽障"</formula1>
    </dataValidation>
    <dataValidation type="list" allowBlank="1" showInputMessage="1" showErrorMessage="1" sqref="H8:H57 J8:J57">
      <formula1>"50自,100自"</formula1>
    </dataValidation>
    <dataValidation type="list" allowBlank="1" showInputMessage="1" showErrorMessage="1" prompt="若接力只報一隊，可不需點選" sqref="L8:L57">
      <formula1>"Ａ,Ｂ,Ｃ,Ｄ,Ｅ"</formula1>
    </dataValidation>
  </dataValidations>
  <pageMargins left="0.51181102362204722" right="0.51181102362204722" top="0.35433070866141736" bottom="0.35433070866141736"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sheetPr>
    <tabColor rgb="FF0070C0"/>
  </sheetPr>
  <dimension ref="A5:AE29"/>
  <sheetViews>
    <sheetView zoomScale="70" zoomScaleNormal="70" workbookViewId="0">
      <selection activeCell="P23" sqref="P23"/>
    </sheetView>
  </sheetViews>
  <sheetFormatPr defaultColWidth="8.88671875" defaultRowHeight="16.2"/>
  <cols>
    <col min="1" max="1" width="4.44140625" style="1" customWidth="1"/>
    <col min="2" max="2" width="12.109375" style="1" customWidth="1"/>
    <col min="3" max="3" width="7.88671875" style="1" customWidth="1"/>
    <col min="4" max="4" width="14.88671875" style="27" customWidth="1"/>
    <col min="5" max="15" width="7.44140625" style="86" customWidth="1"/>
    <col min="16" max="22" width="7.44140625" style="87" customWidth="1"/>
    <col min="23" max="27" width="7.44140625" style="1" customWidth="1"/>
    <col min="28" max="16384" width="8.88671875" style="1"/>
  </cols>
  <sheetData>
    <row r="5" spans="1:31" ht="19.8">
      <c r="E5" s="85" t="s">
        <v>120</v>
      </c>
    </row>
    <row r="6" spans="1:31">
      <c r="A6" s="267" t="s">
        <v>48</v>
      </c>
      <c r="B6" s="267" t="s">
        <v>49</v>
      </c>
      <c r="C6" s="267" t="s">
        <v>50</v>
      </c>
      <c r="D6" s="268" t="s">
        <v>51</v>
      </c>
      <c r="E6" s="88" t="s">
        <v>66</v>
      </c>
      <c r="F6" s="88" t="s">
        <v>67</v>
      </c>
      <c r="G6" s="88" t="s">
        <v>68</v>
      </c>
      <c r="H6" s="88" t="s">
        <v>69</v>
      </c>
      <c r="I6" s="88" t="s">
        <v>118</v>
      </c>
      <c r="J6" s="88" t="s">
        <v>70</v>
      </c>
      <c r="K6" s="88" t="s">
        <v>71</v>
      </c>
      <c r="L6" s="88" t="s">
        <v>72</v>
      </c>
      <c r="M6" s="88" t="s">
        <v>73</v>
      </c>
      <c r="N6" s="88" t="s">
        <v>119</v>
      </c>
      <c r="O6" s="89" t="s">
        <v>52</v>
      </c>
    </row>
    <row r="7" spans="1:31">
      <c r="A7" s="267"/>
      <c r="B7" s="267"/>
      <c r="C7" s="267"/>
      <c r="D7" s="268"/>
      <c r="E7" s="88">
        <f>COUNTIFS('填報順序2-一般組選手報名表'!$F$8:$F$198,"7-8",'填報順序2-一般組選手報名表'!$G$8:$G$198,"男")</f>
        <v>0</v>
      </c>
      <c r="F7" s="88">
        <f>COUNTIFS('填報順序2-一般組選手報名表'!$F$8:$F$198,"9-10",'填報順序2-一般組選手報名表'!$G$8:$G$198,"男")</f>
        <v>0</v>
      </c>
      <c r="G7" s="88">
        <f>COUNTIFS('填報順序2-一般組選手報名表'!$F$8:$F$198,"11-12",'填報順序2-一般組選手報名表'!$G$8:$G$198,"男")</f>
        <v>0</v>
      </c>
      <c r="H7" s="88">
        <f>COUNTIFS('填報順序2-一般組選手報名表'!$F$8:$F$198,"13-14",'填報順序2-一般組選手報名表'!$G$8:$G$198,"男")</f>
        <v>0</v>
      </c>
      <c r="I7" s="88">
        <f>COUNTIFS('填報順序2-一般組選手報名表'!$F$8:$F$198,"15-17",'填報順序2-一般組選手報名表'!$G$8:$G$198,"男")</f>
        <v>0</v>
      </c>
      <c r="J7" s="88">
        <f>COUNTIFS('填報順序2-一般組選手報名表'!$F$8:$F$198,"7-8",'填報順序2-一般組選手報名表'!$G$8:$G$198,"女")</f>
        <v>0</v>
      </c>
      <c r="K7" s="88">
        <f>COUNTIFS('填報順序2-一般組選手報名表'!$F$8:$F$198,"9-10",'填報順序2-一般組選手報名表'!$G$8:$G$198,"女")</f>
        <v>0</v>
      </c>
      <c r="L7" s="88">
        <f>COUNTIFS('填報順序2-一般組選手報名表'!$F$8:$F$198,"11-12",'填報順序2-一般組選手報名表'!$G$8:$G$198,"女")</f>
        <v>0</v>
      </c>
      <c r="M7" s="88">
        <f>COUNTIFS('填報順序2-一般組選手報名表'!$F$8:$F$198,"13-14",'填報順序2-一般組選手報名表'!$G$8:$G$198,"女")</f>
        <v>0</v>
      </c>
      <c r="N7" s="88">
        <f>COUNTIFS('填報順序2-一般組選手報名表'!$F$8:$F$198,"15-17",'填報順序2-一般組選手報名表'!$G$8:$G$198,"女")</f>
        <v>0</v>
      </c>
      <c r="O7" s="89">
        <f>SUM(E7:N7)</f>
        <v>0</v>
      </c>
    </row>
    <row r="8" spans="1:31">
      <c r="B8" s="59">
        <f>'填報順序1-參賽單位資料'!D5</f>
        <v>0</v>
      </c>
      <c r="C8" s="59">
        <f>'填報順序1-參賽單位資料'!D10:D10</f>
        <v>0</v>
      </c>
      <c r="D8" s="63">
        <f>'填報順序1-參賽單位資料'!D12</f>
        <v>0</v>
      </c>
    </row>
    <row r="11" spans="1:31">
      <c r="W11" s="87"/>
      <c r="X11" s="87"/>
    </row>
    <row r="12" spans="1:31" ht="19.8">
      <c r="B12" s="85" t="s">
        <v>121</v>
      </c>
      <c r="W12" s="87"/>
      <c r="X12" s="87"/>
    </row>
    <row r="13" spans="1:31">
      <c r="B13" s="88" t="s">
        <v>122</v>
      </c>
      <c r="C13" s="88" t="s">
        <v>123</v>
      </c>
      <c r="D13" s="88" t="s">
        <v>124</v>
      </c>
      <c r="E13" s="88" t="s">
        <v>125</v>
      </c>
      <c r="F13" s="88" t="s">
        <v>126</v>
      </c>
      <c r="G13" s="88" t="s">
        <v>127</v>
      </c>
      <c r="H13" s="88" t="s">
        <v>128</v>
      </c>
      <c r="I13" s="88" t="s">
        <v>129</v>
      </c>
      <c r="J13" s="88" t="s">
        <v>130</v>
      </c>
      <c r="K13" s="88" t="s">
        <v>131</v>
      </c>
      <c r="L13" s="88" t="s">
        <v>132</v>
      </c>
      <c r="M13" s="88" t="s">
        <v>201</v>
      </c>
      <c r="N13" s="88" t="s">
        <v>202</v>
      </c>
      <c r="O13" s="88" t="s">
        <v>133</v>
      </c>
      <c r="P13" s="88" t="s">
        <v>134</v>
      </c>
      <c r="Q13" s="88" t="s">
        <v>135</v>
      </c>
      <c r="R13" s="88" t="s">
        <v>136</v>
      </c>
      <c r="S13" s="88" t="s">
        <v>137</v>
      </c>
      <c r="T13" s="88" t="s">
        <v>138</v>
      </c>
      <c r="U13" s="88" t="s">
        <v>139</v>
      </c>
      <c r="V13" s="88" t="s">
        <v>140</v>
      </c>
      <c r="W13" s="88" t="s">
        <v>141</v>
      </c>
      <c r="X13" s="88" t="s">
        <v>142</v>
      </c>
      <c r="Y13" s="88" t="s">
        <v>143</v>
      </c>
      <c r="Z13" s="88" t="s">
        <v>203</v>
      </c>
      <c r="AA13" s="88" t="s">
        <v>204</v>
      </c>
      <c r="AB13" s="89" t="s">
        <v>52</v>
      </c>
      <c r="AC13" s="87"/>
      <c r="AD13" s="87"/>
      <c r="AE13" s="87"/>
    </row>
    <row r="14" spans="1:31">
      <c r="B14" s="88">
        <f>COUNTIFS('填報順序3-成人組選手報名表'!$G$8:$G$198,"18-24",'填報順序3-成人組選手報名表'!$H$8:$H$198,"男")</f>
        <v>0</v>
      </c>
      <c r="C14" s="88">
        <f>COUNTIFS('填報順序3-成人組選手報名表'!$G$8:$G$198,"25-29",'填報順序3-成人組選手報名表'!$H$8:$H$198,"男")</f>
        <v>0</v>
      </c>
      <c r="D14" s="88">
        <f>COUNTIFS('填報順序3-成人組選手報名表'!$G$8:$G$198,"30-34",'填報順序3-成人組選手報名表'!$H$8:$H$198,"男")</f>
        <v>0</v>
      </c>
      <c r="E14" s="88">
        <f>COUNTIFS('填報順序3-成人組選手報名表'!$G$8:$G$198,"35-39",'填報順序3-成人組選手報名表'!$H$8:$H$198,"男")</f>
        <v>0</v>
      </c>
      <c r="F14" s="88">
        <f>COUNTIFS('填報順序3-成人組選手報名表'!$G$8:$G$198,"40-44",'填報順序3-成人組選手報名表'!$H$8:$H$198,"男")</f>
        <v>0</v>
      </c>
      <c r="G14" s="88">
        <f>COUNTIFS('填報順序3-成人組選手報名表'!$G$8:$G$198,"45-49",'填報順序3-成人組選手報名表'!$H$8:$H$198,"男")</f>
        <v>0</v>
      </c>
      <c r="H14" s="88">
        <f>COUNTIFS('填報順序3-成人組選手報名表'!$G$8:$G$198,"50-54",'填報順序3-成人組選手報名表'!$H$8:$H$198,"男")</f>
        <v>0</v>
      </c>
      <c r="I14" s="88">
        <f>COUNTIFS('填報順序3-成人組選手報名表'!$G$8:$G$198,"55-59",'填報順序3-成人組選手報名表'!$H$8:$H$198,"男")</f>
        <v>0</v>
      </c>
      <c r="J14" s="88">
        <f>COUNTIFS('填報順序3-成人組選手報名表'!$G$8:$G$198,"60-64",'填報順序3-成人組選手報名表'!$H$8:$H$198,"男")</f>
        <v>0</v>
      </c>
      <c r="K14" s="88">
        <f>COUNTIFS('填報順序3-成人組選手報名表'!$G$8:$G$198,"65-69",'填報順序3-成人組選手報名表'!$H$8:$H$198,"男")</f>
        <v>0</v>
      </c>
      <c r="L14" s="88">
        <f>COUNTIFS('填報順序3-成人組選手報名表'!$G$8:$G$198,"70-74",'填報順序3-成人組選手報名表'!$H$8:$H$198,"男")</f>
        <v>0</v>
      </c>
      <c r="M14" s="88">
        <f>COUNTIFS('填報順序3-成人組選手報名表'!$G$8:$G$198,"75-79",'填報順序3-成人組選手報名表'!$H$8:$H$198,"男")</f>
        <v>0</v>
      </c>
      <c r="N14" s="88">
        <f>COUNTIFS('填報順序3-成人組選手報名表'!$G$8:$G$198,"80以上",'填報順序3-成人組選手報名表'!$H$8:$H$198,"男")</f>
        <v>0</v>
      </c>
      <c r="O14" s="88">
        <f>COUNTIFS('填報順序3-成人組選手報名表'!$G$8:$G$198,"18-24",'填報順序3-成人組選手報名表'!$H$8:$H$198,"女")</f>
        <v>0</v>
      </c>
      <c r="P14" s="88">
        <f>COUNTIFS('填報順序3-成人組選手報名表'!$G$8:$G$198,"25-29",'填報順序3-成人組選手報名表'!$H$8:$H$198,"女")</f>
        <v>0</v>
      </c>
      <c r="Q14" s="88">
        <f>COUNTIFS('填報順序3-成人組選手報名表'!$G$8:$G$198,"30-34",'填報順序3-成人組選手報名表'!$H$8:$H$198,"女")</f>
        <v>0</v>
      </c>
      <c r="R14" s="88">
        <f>COUNTIFS('填報順序3-成人組選手報名表'!$G$8:$G$198,"35-39",'填報順序3-成人組選手報名表'!$H$8:$H$198,"女")</f>
        <v>0</v>
      </c>
      <c r="S14" s="88">
        <f>COUNTIFS('填報順序3-成人組選手報名表'!$G$8:$G$198,"40-44",'填報順序3-成人組選手報名表'!$H$8:$H$198,"女")</f>
        <v>0</v>
      </c>
      <c r="T14" s="88">
        <f>COUNTIFS('填報順序3-成人組選手報名表'!$G$8:$G$198,"45-49",'填報順序3-成人組選手報名表'!$H$8:$H$198,"女")</f>
        <v>0</v>
      </c>
      <c r="U14" s="88">
        <f>COUNTIFS('填報順序3-成人組選手報名表'!$G$8:$G$198,"50-54",'填報順序3-成人組選手報名表'!$H$8:$H$198,"女")</f>
        <v>0</v>
      </c>
      <c r="V14" s="88">
        <f>COUNTIFS('填報順序3-成人組選手報名表'!$G$8:$G$198,"55-59",'填報順序3-成人組選手報名表'!$H$8:$H$198,"女")</f>
        <v>0</v>
      </c>
      <c r="W14" s="88">
        <f>COUNTIFS('填報順序3-成人組選手報名表'!$G$8:$G$198,"60-64",'填報順序3-成人組選手報名表'!$H$8:$H$198,"女")</f>
        <v>0</v>
      </c>
      <c r="X14" s="88">
        <f>COUNTIFS('填報順序3-成人組選手報名表'!$G$8:$G$198,"65-69",'填報順序3-成人組選手報名表'!$H$8:$H$198,"女")</f>
        <v>0</v>
      </c>
      <c r="Y14" s="88">
        <f>COUNTIFS('填報順序3-成人組選手報名表'!$G$8:$G$198,"70-74",'填報順序3-成人組選手報名表'!$H$8:$H$198,"女")</f>
        <v>0</v>
      </c>
      <c r="Z14" s="88">
        <f>COUNTIFS('填報順序3-成人組選手報名表'!$G$8:$G$198,"75-79",'填報順序3-成人組選手報名表'!$H$8:$H$198,"女")</f>
        <v>0</v>
      </c>
      <c r="AA14" s="88">
        <f>COUNTIFS('填報順序3-成人組選手報名表'!$G$8:$G$198,"80以上",'填報順序3-成人組選手報名表'!$H$8:$H$198,"女")</f>
        <v>0</v>
      </c>
      <c r="AB14" s="89">
        <f>SUM(B14:Z14)</f>
        <v>0</v>
      </c>
      <c r="AC14" s="87"/>
      <c r="AD14" s="87"/>
      <c r="AE14" s="87"/>
    </row>
    <row r="17" spans="2:10" ht="22.2" hidden="1">
      <c r="B17" s="90" t="s">
        <v>144</v>
      </c>
    </row>
    <row r="18" spans="2:10" hidden="1">
      <c r="B18" s="68" t="s">
        <v>145</v>
      </c>
      <c r="C18" s="68" t="s">
        <v>146</v>
      </c>
      <c r="D18" s="70" t="s">
        <v>147</v>
      </c>
      <c r="E18" s="88" t="s">
        <v>148</v>
      </c>
      <c r="F18" s="68" t="s">
        <v>149</v>
      </c>
      <c r="G18" s="68" t="s">
        <v>150</v>
      </c>
      <c r="H18" s="70" t="s">
        <v>151</v>
      </c>
      <c r="I18" s="88" t="s">
        <v>152</v>
      </c>
      <c r="J18" s="89" t="s">
        <v>52</v>
      </c>
    </row>
    <row r="19" spans="2:10" hidden="1">
      <c r="B19" s="91">
        <f>COUNTIFS('填報順序4-身障組選手報名表'!$F$8:$F$198,"肢障",'填報順序4-身障組選手報名表'!$G$8:$G$198,"男")</f>
        <v>0</v>
      </c>
      <c r="C19" s="91">
        <f>COUNTIFS('填報順序4-身障組選手報名表'!$F$8:$F$198,"視障",'填報順序4-身障組選手報名表'!$G$8:$G$198,"男")</f>
        <v>0</v>
      </c>
      <c r="D19" s="88">
        <f>COUNTIFS('填報順序4-身障組選手報名表'!$F$8:$F$198,"智障",'填報順序4-身障組選手報名表'!$G$8:$G$198,"男")</f>
        <v>0</v>
      </c>
      <c r="E19" s="88">
        <f>COUNTIFS('填報順序4-身障組選手報名表'!$F$8:$F$198,"聽障",'填報順序4-身障組選手報名表'!$G$8:$G$198,"男")</f>
        <v>0</v>
      </c>
      <c r="F19" s="88">
        <f>COUNTIFS('填報順序4-身障組選手報名表'!$F$8:$F$198,"肢障",'填報順序4-身障組選手報名表'!$G$8:$G$198,"女")</f>
        <v>0</v>
      </c>
      <c r="G19" s="88">
        <f>COUNTIFS('填報順序4-身障組選手報名表'!$F$8:$F$198,"視障",'填報順序4-身障組選手報名表'!$G$8:$G$198,"女")</f>
        <v>0</v>
      </c>
      <c r="H19" s="88">
        <f>COUNTIFS('填報順序4-身障組選手報名表'!$F$8:$F$198,"智障",'填報順序4-身障組選手報名表'!$G$8:$G$198,"女")</f>
        <v>0</v>
      </c>
      <c r="I19" s="88">
        <f>COUNTIFS('填報順序4-身障組選手報名表'!$F$8:$F$198,"聽障",'填報順序4-身障組選手報名表'!$G$8:$G$198,"女")</f>
        <v>0</v>
      </c>
      <c r="J19" s="89">
        <f>SUM(B19:I19)</f>
        <v>0</v>
      </c>
    </row>
    <row r="23" spans="2:10" ht="19.8">
      <c r="B23" s="97"/>
      <c r="C23" s="97">
        <f>O7</f>
        <v>0</v>
      </c>
      <c r="D23" s="98"/>
    </row>
    <row r="24" spans="2:10" ht="19.8">
      <c r="B24" s="97"/>
      <c r="C24" s="97">
        <f>AB14</f>
        <v>0</v>
      </c>
      <c r="D24" s="98"/>
    </row>
    <row r="25" spans="2:10" ht="19.8" hidden="1">
      <c r="B25" s="97"/>
      <c r="C25" s="97">
        <f>SUM(B19:I19)</f>
        <v>0</v>
      </c>
      <c r="D25" s="98"/>
    </row>
    <row r="26" spans="2:10" ht="19.8">
      <c r="B26" s="97" t="s">
        <v>157</v>
      </c>
      <c r="C26" s="97">
        <f>SUM(C23:C24)</f>
        <v>0</v>
      </c>
      <c r="D26" s="98"/>
    </row>
    <row r="27" spans="2:10" ht="19.8">
      <c r="B27" s="97"/>
      <c r="C27" s="97"/>
      <c r="D27" s="98"/>
    </row>
    <row r="28" spans="2:10" ht="19.8">
      <c r="B28" s="97"/>
      <c r="C28" s="97"/>
      <c r="D28" s="98"/>
    </row>
    <row r="29" spans="2:10" ht="19.8">
      <c r="B29" s="97"/>
      <c r="C29" s="97"/>
      <c r="D29" s="98"/>
    </row>
  </sheetData>
  <mergeCells count="4">
    <mergeCell ref="A6:A7"/>
    <mergeCell ref="B6:B7"/>
    <mergeCell ref="C6:C7"/>
    <mergeCell ref="D6:D7"/>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0070C0"/>
  </sheetPr>
  <dimension ref="A1:D81"/>
  <sheetViews>
    <sheetView workbookViewId="0">
      <pane ySplit="1" topLeftCell="A56" activePane="bottomLeft" state="frozen"/>
      <selection pane="bottomLeft" activeCell="D2" sqref="D2"/>
    </sheetView>
  </sheetViews>
  <sheetFormatPr defaultColWidth="8.88671875" defaultRowHeight="16.2"/>
  <cols>
    <col min="1" max="1" width="8.88671875" style="48"/>
    <col min="2" max="3" width="11.33203125" style="29" customWidth="1"/>
    <col min="4" max="4" width="8.88671875" style="69"/>
    <col min="5" max="16384" width="8.88671875" style="1"/>
  </cols>
  <sheetData>
    <row r="1" spans="1:4">
      <c r="A1" s="48" t="s">
        <v>11</v>
      </c>
      <c r="B1" s="29" t="s">
        <v>63</v>
      </c>
      <c r="C1" s="69" t="s">
        <v>11</v>
      </c>
      <c r="D1" s="69" t="s">
        <v>109</v>
      </c>
    </row>
    <row r="2" spans="1:4">
      <c r="A2" s="69">
        <v>20</v>
      </c>
      <c r="B2" s="29" t="s">
        <v>209</v>
      </c>
      <c r="C2" s="69">
        <v>20</v>
      </c>
      <c r="D2" s="69">
        <v>85</v>
      </c>
    </row>
    <row r="3" spans="1:4">
      <c r="A3" s="69">
        <v>21</v>
      </c>
      <c r="B3" s="29" t="s">
        <v>209</v>
      </c>
      <c r="C3" s="69">
        <v>21</v>
      </c>
      <c r="D3" s="69">
        <v>84</v>
      </c>
    </row>
    <row r="4" spans="1:4">
      <c r="A4" s="69">
        <v>22</v>
      </c>
      <c r="B4" s="29" t="s">
        <v>209</v>
      </c>
      <c r="C4" s="69">
        <v>22</v>
      </c>
      <c r="D4" s="69">
        <v>83</v>
      </c>
    </row>
    <row r="5" spans="1:4">
      <c r="A5" s="69">
        <v>23</v>
      </c>
      <c r="B5" s="29" t="s">
        <v>209</v>
      </c>
      <c r="C5" s="69">
        <v>23</v>
      </c>
      <c r="D5" s="69">
        <v>82</v>
      </c>
    </row>
    <row r="6" spans="1:4">
      <c r="A6" s="69">
        <v>24</v>
      </c>
      <c r="B6" s="29" t="s">
        <v>209</v>
      </c>
      <c r="C6" s="69">
        <v>24</v>
      </c>
      <c r="D6" s="69">
        <v>81</v>
      </c>
    </row>
    <row r="7" spans="1:4">
      <c r="A7" s="48">
        <v>25</v>
      </c>
      <c r="B7" s="29" t="s">
        <v>209</v>
      </c>
      <c r="C7" s="69">
        <v>25</v>
      </c>
      <c r="D7" s="69">
        <v>80</v>
      </c>
    </row>
    <row r="8" spans="1:4">
      <c r="A8" s="48">
        <v>26</v>
      </c>
      <c r="B8" s="29" t="s">
        <v>210</v>
      </c>
      <c r="C8" s="69">
        <v>26</v>
      </c>
      <c r="D8" s="69">
        <v>79</v>
      </c>
    </row>
    <row r="9" spans="1:4">
      <c r="A9" s="48">
        <v>27</v>
      </c>
      <c r="B9" s="29" t="s">
        <v>210</v>
      </c>
      <c r="C9" s="69">
        <v>27</v>
      </c>
      <c r="D9" s="69">
        <v>78</v>
      </c>
    </row>
    <row r="10" spans="1:4">
      <c r="A10" s="48">
        <v>28</v>
      </c>
      <c r="B10" s="29" t="s">
        <v>210</v>
      </c>
      <c r="C10" s="69">
        <v>28</v>
      </c>
      <c r="D10" s="69">
        <v>77</v>
      </c>
    </row>
    <row r="11" spans="1:4">
      <c r="A11" s="48">
        <v>29</v>
      </c>
      <c r="B11" s="29" t="s">
        <v>210</v>
      </c>
      <c r="C11" s="69">
        <v>29</v>
      </c>
      <c r="D11" s="69">
        <v>76</v>
      </c>
    </row>
    <row r="12" spans="1:4">
      <c r="A12" s="48">
        <v>30</v>
      </c>
      <c r="B12" s="29" t="s">
        <v>210</v>
      </c>
      <c r="C12" s="69">
        <v>30</v>
      </c>
      <c r="D12" s="69">
        <v>75</v>
      </c>
    </row>
    <row r="13" spans="1:4">
      <c r="A13" s="48">
        <v>31</v>
      </c>
      <c r="B13" s="29" t="s">
        <v>88</v>
      </c>
      <c r="C13" s="69">
        <v>31</v>
      </c>
      <c r="D13" s="69">
        <v>74</v>
      </c>
    </row>
    <row r="14" spans="1:4">
      <c r="A14" s="48">
        <v>32</v>
      </c>
      <c r="B14" s="29" t="s">
        <v>88</v>
      </c>
      <c r="C14" s="69">
        <v>32</v>
      </c>
      <c r="D14" s="69">
        <v>73</v>
      </c>
    </row>
    <row r="15" spans="1:4">
      <c r="A15" s="48">
        <v>33</v>
      </c>
      <c r="B15" s="29" t="s">
        <v>88</v>
      </c>
      <c r="C15" s="69">
        <v>33</v>
      </c>
      <c r="D15" s="69">
        <v>72</v>
      </c>
    </row>
    <row r="16" spans="1:4">
      <c r="A16" s="48">
        <v>34</v>
      </c>
      <c r="B16" s="29" t="s">
        <v>88</v>
      </c>
      <c r="C16" s="69">
        <v>34</v>
      </c>
      <c r="D16" s="69">
        <v>71</v>
      </c>
    </row>
    <row r="17" spans="1:4">
      <c r="A17" s="48">
        <v>35</v>
      </c>
      <c r="B17" s="29" t="s">
        <v>88</v>
      </c>
      <c r="C17" s="69">
        <v>35</v>
      </c>
      <c r="D17" s="69">
        <v>70</v>
      </c>
    </row>
    <row r="18" spans="1:4">
      <c r="A18" s="48">
        <v>36</v>
      </c>
      <c r="B18" s="29" t="s">
        <v>89</v>
      </c>
      <c r="C18" s="69">
        <v>36</v>
      </c>
      <c r="D18" s="69">
        <v>69</v>
      </c>
    </row>
    <row r="19" spans="1:4">
      <c r="A19" s="48">
        <v>37</v>
      </c>
      <c r="B19" s="29" t="s">
        <v>89</v>
      </c>
      <c r="C19" s="69">
        <v>37</v>
      </c>
      <c r="D19" s="69">
        <v>68</v>
      </c>
    </row>
    <row r="20" spans="1:4">
      <c r="A20" s="48">
        <v>38</v>
      </c>
      <c r="B20" s="29" t="s">
        <v>89</v>
      </c>
      <c r="C20" s="69">
        <v>38</v>
      </c>
      <c r="D20" s="69">
        <v>67</v>
      </c>
    </row>
    <row r="21" spans="1:4">
      <c r="A21" s="48">
        <v>39</v>
      </c>
      <c r="B21" s="29" t="s">
        <v>89</v>
      </c>
      <c r="C21" s="69">
        <v>39</v>
      </c>
      <c r="D21" s="69">
        <v>66</v>
      </c>
    </row>
    <row r="22" spans="1:4">
      <c r="A22" s="48">
        <v>40</v>
      </c>
      <c r="B22" s="29" t="s">
        <v>89</v>
      </c>
      <c r="C22" s="69">
        <v>40</v>
      </c>
      <c r="D22" s="69">
        <v>65</v>
      </c>
    </row>
    <row r="23" spans="1:4">
      <c r="A23" s="48">
        <v>41</v>
      </c>
      <c r="B23" s="29" t="s">
        <v>90</v>
      </c>
      <c r="C23" s="69">
        <v>41</v>
      </c>
      <c r="D23" s="69">
        <v>64</v>
      </c>
    </row>
    <row r="24" spans="1:4">
      <c r="A24" s="48">
        <v>42</v>
      </c>
      <c r="B24" s="29" t="s">
        <v>90</v>
      </c>
      <c r="C24" s="69">
        <v>42</v>
      </c>
      <c r="D24" s="69">
        <v>63</v>
      </c>
    </row>
    <row r="25" spans="1:4">
      <c r="A25" s="48">
        <v>43</v>
      </c>
      <c r="B25" s="29" t="s">
        <v>90</v>
      </c>
      <c r="C25" s="69">
        <v>43</v>
      </c>
      <c r="D25" s="69">
        <v>62</v>
      </c>
    </row>
    <row r="26" spans="1:4">
      <c r="A26" s="48">
        <v>44</v>
      </c>
      <c r="B26" s="29" t="s">
        <v>90</v>
      </c>
      <c r="C26" s="69">
        <v>44</v>
      </c>
      <c r="D26" s="69">
        <v>61</v>
      </c>
    </row>
    <row r="27" spans="1:4">
      <c r="A27" s="48">
        <v>45</v>
      </c>
      <c r="B27" s="29" t="s">
        <v>90</v>
      </c>
      <c r="C27" s="69">
        <v>45</v>
      </c>
      <c r="D27" s="69">
        <v>60</v>
      </c>
    </row>
    <row r="28" spans="1:4">
      <c r="A28" s="48">
        <v>46</v>
      </c>
      <c r="B28" s="29" t="s">
        <v>91</v>
      </c>
      <c r="C28" s="69">
        <v>46</v>
      </c>
      <c r="D28" s="69">
        <v>59</v>
      </c>
    </row>
    <row r="29" spans="1:4">
      <c r="A29" s="48">
        <v>47</v>
      </c>
      <c r="B29" s="29" t="s">
        <v>91</v>
      </c>
      <c r="C29" s="69">
        <v>47</v>
      </c>
      <c r="D29" s="69">
        <v>58</v>
      </c>
    </row>
    <row r="30" spans="1:4">
      <c r="A30" s="48">
        <v>48</v>
      </c>
      <c r="B30" s="29" t="s">
        <v>91</v>
      </c>
      <c r="C30" s="69">
        <v>48</v>
      </c>
      <c r="D30" s="69">
        <v>57</v>
      </c>
    </row>
    <row r="31" spans="1:4">
      <c r="A31" s="48">
        <v>49</v>
      </c>
      <c r="B31" s="29" t="s">
        <v>91</v>
      </c>
      <c r="C31" s="69">
        <v>49</v>
      </c>
      <c r="D31" s="69">
        <v>56</v>
      </c>
    </row>
    <row r="32" spans="1:4">
      <c r="A32" s="48">
        <v>50</v>
      </c>
      <c r="B32" s="29" t="s">
        <v>91</v>
      </c>
      <c r="C32" s="69">
        <v>50</v>
      </c>
      <c r="D32" s="69">
        <v>55</v>
      </c>
    </row>
    <row r="33" spans="1:4">
      <c r="A33" s="48">
        <v>51</v>
      </c>
      <c r="B33" s="29" t="s">
        <v>92</v>
      </c>
      <c r="C33" s="69">
        <v>51</v>
      </c>
      <c r="D33" s="69">
        <v>54</v>
      </c>
    </row>
    <row r="34" spans="1:4">
      <c r="A34" s="48">
        <v>52</v>
      </c>
      <c r="B34" s="29" t="s">
        <v>92</v>
      </c>
      <c r="C34" s="69">
        <v>52</v>
      </c>
      <c r="D34" s="69">
        <v>53</v>
      </c>
    </row>
    <row r="35" spans="1:4">
      <c r="A35" s="48">
        <v>53</v>
      </c>
      <c r="B35" s="29" t="s">
        <v>92</v>
      </c>
      <c r="C35" s="69">
        <v>53</v>
      </c>
      <c r="D35" s="69">
        <v>52</v>
      </c>
    </row>
    <row r="36" spans="1:4">
      <c r="A36" s="48">
        <v>54</v>
      </c>
      <c r="B36" s="29" t="s">
        <v>92</v>
      </c>
      <c r="C36" s="69">
        <v>54</v>
      </c>
      <c r="D36" s="69">
        <v>51</v>
      </c>
    </row>
    <row r="37" spans="1:4">
      <c r="A37" s="48">
        <v>55</v>
      </c>
      <c r="B37" s="29" t="s">
        <v>92</v>
      </c>
      <c r="C37" s="69">
        <v>55</v>
      </c>
      <c r="D37" s="69">
        <v>50</v>
      </c>
    </row>
    <row r="38" spans="1:4">
      <c r="A38" s="48">
        <v>56</v>
      </c>
      <c r="B38" s="29" t="s">
        <v>93</v>
      </c>
      <c r="C38" s="69">
        <v>56</v>
      </c>
      <c r="D38" s="69">
        <v>49</v>
      </c>
    </row>
    <row r="39" spans="1:4">
      <c r="A39" s="48">
        <v>57</v>
      </c>
      <c r="B39" s="29" t="s">
        <v>93</v>
      </c>
      <c r="C39" s="69">
        <v>57</v>
      </c>
      <c r="D39" s="69">
        <v>48</v>
      </c>
    </row>
    <row r="40" spans="1:4">
      <c r="A40" s="48">
        <v>58</v>
      </c>
      <c r="B40" s="29" t="s">
        <v>93</v>
      </c>
      <c r="C40" s="69">
        <v>58</v>
      </c>
      <c r="D40" s="69">
        <v>47</v>
      </c>
    </row>
    <row r="41" spans="1:4">
      <c r="A41" s="48">
        <v>59</v>
      </c>
      <c r="B41" s="29" t="s">
        <v>93</v>
      </c>
      <c r="C41" s="69">
        <v>59</v>
      </c>
      <c r="D41" s="69">
        <v>46</v>
      </c>
    </row>
    <row r="42" spans="1:4">
      <c r="A42" s="48">
        <v>60</v>
      </c>
      <c r="B42" s="29" t="s">
        <v>93</v>
      </c>
      <c r="C42" s="69">
        <v>60</v>
      </c>
      <c r="D42" s="69">
        <v>45</v>
      </c>
    </row>
    <row r="43" spans="1:4">
      <c r="A43" s="48">
        <v>61</v>
      </c>
      <c r="B43" s="29" t="s">
        <v>94</v>
      </c>
      <c r="C43" s="69">
        <v>61</v>
      </c>
      <c r="D43" s="69">
        <v>44</v>
      </c>
    </row>
    <row r="44" spans="1:4">
      <c r="A44" s="48">
        <v>62</v>
      </c>
      <c r="B44" s="29" t="s">
        <v>94</v>
      </c>
      <c r="C44" s="69">
        <v>62</v>
      </c>
      <c r="D44" s="69">
        <v>43</v>
      </c>
    </row>
    <row r="45" spans="1:4">
      <c r="A45" s="48">
        <v>63</v>
      </c>
      <c r="B45" s="29" t="s">
        <v>94</v>
      </c>
      <c r="C45" s="69">
        <v>63</v>
      </c>
      <c r="D45" s="69">
        <v>42</v>
      </c>
    </row>
    <row r="46" spans="1:4">
      <c r="A46" s="48">
        <v>64</v>
      </c>
      <c r="B46" s="29" t="s">
        <v>94</v>
      </c>
      <c r="C46" s="69">
        <v>64</v>
      </c>
      <c r="D46" s="69">
        <v>41</v>
      </c>
    </row>
    <row r="47" spans="1:4">
      <c r="A47" s="48">
        <v>65</v>
      </c>
      <c r="B47" s="29" t="s">
        <v>94</v>
      </c>
      <c r="C47" s="69">
        <v>65</v>
      </c>
      <c r="D47" s="69">
        <v>40</v>
      </c>
    </row>
    <row r="48" spans="1:4">
      <c r="A48" s="48">
        <v>66</v>
      </c>
      <c r="B48" s="29" t="s">
        <v>95</v>
      </c>
      <c r="C48" s="69">
        <v>66</v>
      </c>
      <c r="D48" s="69">
        <v>39</v>
      </c>
    </row>
    <row r="49" spans="1:4">
      <c r="A49" s="48">
        <v>67</v>
      </c>
      <c r="B49" s="29" t="s">
        <v>95</v>
      </c>
      <c r="C49" s="69">
        <v>67</v>
      </c>
      <c r="D49" s="69">
        <v>38</v>
      </c>
    </row>
    <row r="50" spans="1:4">
      <c r="A50" s="48">
        <v>68</v>
      </c>
      <c r="B50" s="29" t="s">
        <v>95</v>
      </c>
      <c r="C50" s="69">
        <v>68</v>
      </c>
      <c r="D50" s="69">
        <v>37</v>
      </c>
    </row>
    <row r="51" spans="1:4">
      <c r="A51" s="48">
        <v>69</v>
      </c>
      <c r="B51" s="29" t="s">
        <v>95</v>
      </c>
      <c r="C51" s="69">
        <v>69</v>
      </c>
      <c r="D51" s="69">
        <v>36</v>
      </c>
    </row>
    <row r="52" spans="1:4">
      <c r="A52" s="48">
        <v>70</v>
      </c>
      <c r="B52" s="29" t="s">
        <v>95</v>
      </c>
      <c r="C52" s="69">
        <v>70</v>
      </c>
      <c r="D52" s="69">
        <v>35</v>
      </c>
    </row>
    <row r="53" spans="1:4">
      <c r="A53" s="48">
        <v>71</v>
      </c>
      <c r="B53" s="29" t="s">
        <v>96</v>
      </c>
      <c r="C53" s="69">
        <v>71</v>
      </c>
      <c r="D53" s="69">
        <v>34</v>
      </c>
    </row>
    <row r="54" spans="1:4">
      <c r="A54" s="48">
        <v>72</v>
      </c>
      <c r="B54" s="29" t="s">
        <v>96</v>
      </c>
      <c r="C54" s="69">
        <v>72</v>
      </c>
      <c r="D54" s="69">
        <v>33</v>
      </c>
    </row>
    <row r="55" spans="1:4">
      <c r="A55" s="48">
        <v>73</v>
      </c>
      <c r="B55" s="29" t="s">
        <v>96</v>
      </c>
      <c r="C55" s="69">
        <v>73</v>
      </c>
      <c r="D55" s="69">
        <v>32</v>
      </c>
    </row>
    <row r="56" spans="1:4">
      <c r="A56" s="48">
        <v>74</v>
      </c>
      <c r="B56" s="29" t="s">
        <v>96</v>
      </c>
      <c r="C56" s="69">
        <v>74</v>
      </c>
      <c r="D56" s="69">
        <v>31</v>
      </c>
    </row>
    <row r="57" spans="1:4">
      <c r="A57" s="48">
        <v>75</v>
      </c>
      <c r="B57" s="29" t="s">
        <v>96</v>
      </c>
      <c r="C57" s="69">
        <v>75</v>
      </c>
      <c r="D57" s="69">
        <v>30</v>
      </c>
    </row>
    <row r="58" spans="1:4">
      <c r="A58" s="48">
        <v>76</v>
      </c>
      <c r="B58" s="29" t="s">
        <v>97</v>
      </c>
      <c r="C58" s="69">
        <v>76</v>
      </c>
      <c r="D58" s="69">
        <v>29</v>
      </c>
    </row>
    <row r="59" spans="1:4">
      <c r="A59" s="48">
        <v>77</v>
      </c>
      <c r="B59" s="29" t="s">
        <v>97</v>
      </c>
      <c r="C59" s="69">
        <v>77</v>
      </c>
      <c r="D59" s="69">
        <v>28</v>
      </c>
    </row>
    <row r="60" spans="1:4">
      <c r="A60" s="48">
        <v>78</v>
      </c>
      <c r="B60" s="29" t="s">
        <v>97</v>
      </c>
      <c r="C60" s="69">
        <v>78</v>
      </c>
      <c r="D60" s="69">
        <v>27</v>
      </c>
    </row>
    <row r="61" spans="1:4">
      <c r="A61" s="48">
        <v>79</v>
      </c>
      <c r="B61" s="29" t="s">
        <v>97</v>
      </c>
      <c r="C61" s="69">
        <v>79</v>
      </c>
      <c r="D61" s="69">
        <v>26</v>
      </c>
    </row>
    <row r="62" spans="1:4">
      <c r="A62" s="48">
        <v>80</v>
      </c>
      <c r="B62" s="29" t="s">
        <v>97</v>
      </c>
      <c r="C62" s="69">
        <v>80</v>
      </c>
      <c r="D62" s="69">
        <v>25</v>
      </c>
    </row>
    <row r="63" spans="1:4">
      <c r="A63" s="48">
        <v>81</v>
      </c>
      <c r="B63" s="29" t="s">
        <v>98</v>
      </c>
      <c r="C63" s="69">
        <v>81</v>
      </c>
      <c r="D63" s="69">
        <v>24</v>
      </c>
    </row>
    <row r="64" spans="1:4">
      <c r="A64" s="48">
        <v>82</v>
      </c>
      <c r="B64" s="29" t="s">
        <v>98</v>
      </c>
      <c r="C64" s="69">
        <v>82</v>
      </c>
      <c r="D64" s="69">
        <v>23</v>
      </c>
    </row>
    <row r="65" spans="1:4">
      <c r="A65" s="48">
        <v>83</v>
      </c>
      <c r="B65" s="29" t="s">
        <v>98</v>
      </c>
      <c r="C65" s="69">
        <v>83</v>
      </c>
      <c r="D65" s="69">
        <v>22</v>
      </c>
    </row>
    <row r="66" spans="1:4">
      <c r="A66" s="48">
        <v>84</v>
      </c>
      <c r="B66" s="29" t="s">
        <v>98</v>
      </c>
      <c r="C66" s="69">
        <v>84</v>
      </c>
      <c r="D66" s="69">
        <v>21</v>
      </c>
    </row>
    <row r="67" spans="1:4">
      <c r="A67" s="48">
        <v>85</v>
      </c>
      <c r="B67" s="29" t="s">
        <v>98</v>
      </c>
      <c r="C67" s="69">
        <v>85</v>
      </c>
      <c r="D67" s="69">
        <v>20</v>
      </c>
    </row>
    <row r="68" spans="1:4">
      <c r="A68" s="170">
        <v>86</v>
      </c>
      <c r="B68" s="29" t="s">
        <v>98</v>
      </c>
      <c r="C68" s="69">
        <v>86</v>
      </c>
      <c r="D68" s="69">
        <v>19</v>
      </c>
    </row>
    <row r="69" spans="1:4">
      <c r="A69" s="170">
        <v>87</v>
      </c>
      <c r="B69" s="29" t="s">
        <v>98</v>
      </c>
      <c r="C69" s="69">
        <v>87</v>
      </c>
      <c r="D69" s="170">
        <v>18</v>
      </c>
    </row>
    <row r="70" spans="1:4">
      <c r="A70" s="170"/>
      <c r="B70" s="171"/>
      <c r="C70" s="171"/>
      <c r="D70" s="170"/>
    </row>
    <row r="71" spans="1:4">
      <c r="A71" s="72">
        <v>88</v>
      </c>
      <c r="B71" s="73" t="s">
        <v>99</v>
      </c>
      <c r="C71" s="73"/>
    </row>
    <row r="72" spans="1:4">
      <c r="A72" s="72">
        <v>89</v>
      </c>
      <c r="B72" s="73" t="s">
        <v>99</v>
      </c>
      <c r="C72" s="73"/>
    </row>
    <row r="73" spans="1:4">
      <c r="A73" s="72">
        <v>90</v>
      </c>
      <c r="B73" s="73" t="s">
        <v>99</v>
      </c>
      <c r="C73" s="73"/>
    </row>
    <row r="74" spans="1:4">
      <c r="A74" s="72">
        <v>91</v>
      </c>
      <c r="B74" s="73" t="s">
        <v>100</v>
      </c>
      <c r="C74" s="73"/>
    </row>
    <row r="75" spans="1:4">
      <c r="A75" s="72">
        <v>92</v>
      </c>
      <c r="B75" s="73" t="s">
        <v>100</v>
      </c>
      <c r="C75" s="73"/>
    </row>
    <row r="76" spans="1:4">
      <c r="A76" s="72">
        <v>93</v>
      </c>
      <c r="B76" s="73" t="s">
        <v>101</v>
      </c>
      <c r="C76" s="73"/>
    </row>
    <row r="77" spans="1:4">
      <c r="A77" s="72">
        <v>94</v>
      </c>
      <c r="B77" s="73" t="s">
        <v>101</v>
      </c>
      <c r="C77" s="73"/>
    </row>
    <row r="78" spans="1:4">
      <c r="A78" s="72">
        <v>95</v>
      </c>
      <c r="B78" s="73" t="s">
        <v>102</v>
      </c>
      <c r="C78" s="73"/>
    </row>
    <row r="79" spans="1:4">
      <c r="A79" s="72">
        <v>96</v>
      </c>
      <c r="B79" s="73" t="s">
        <v>102</v>
      </c>
      <c r="C79" s="73"/>
    </row>
    <row r="80" spans="1:4">
      <c r="A80" s="72">
        <v>97</v>
      </c>
      <c r="B80" s="73" t="s">
        <v>103</v>
      </c>
      <c r="C80" s="73"/>
    </row>
    <row r="81" spans="1:3">
      <c r="A81" s="72">
        <v>98</v>
      </c>
      <c r="B81" s="73" t="s">
        <v>208</v>
      </c>
      <c r="C81" s="73"/>
    </row>
  </sheetData>
  <phoneticPr fontId="1" type="noConversion"/>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sheetPr>
    <tabColor theme="0"/>
  </sheetPr>
  <dimension ref="A1:H134"/>
  <sheetViews>
    <sheetView topLeftCell="A130" workbookViewId="0">
      <selection activeCell="B135" sqref="B135"/>
    </sheetView>
  </sheetViews>
  <sheetFormatPr defaultColWidth="8.88671875" defaultRowHeight="16.2"/>
  <cols>
    <col min="1" max="1" width="5.109375" style="92" customWidth="1"/>
    <col min="2" max="2" width="13" style="92" customWidth="1"/>
    <col min="3" max="3" width="6.88671875" style="92" customWidth="1"/>
    <col min="4" max="4" width="8.21875" style="92" customWidth="1"/>
    <col min="5" max="5" width="19.109375" style="92" customWidth="1"/>
    <col min="6" max="6" width="24.33203125" style="92" customWidth="1"/>
    <col min="7" max="7" width="12.109375" style="92" customWidth="1"/>
    <col min="8" max="16384" width="8.88671875" style="92"/>
  </cols>
  <sheetData>
    <row r="1" spans="1:7" ht="30.6" customHeight="1">
      <c r="A1" s="273" t="str">
        <f>'填報順序1-參賽單位資料'!A1:D1</f>
        <v>2016年第三屆運博分齡游泳錦標賽</v>
      </c>
      <c r="B1" s="274"/>
      <c r="C1" s="274"/>
      <c r="D1" s="274"/>
      <c r="E1" s="274"/>
      <c r="F1" s="274"/>
      <c r="G1" s="274"/>
    </row>
    <row r="2" spans="1:7" ht="31.2" customHeight="1">
      <c r="A2" s="275" t="s">
        <v>20</v>
      </c>
      <c r="B2" s="276"/>
      <c r="C2" s="276"/>
      <c r="D2" s="276"/>
      <c r="E2" s="276"/>
      <c r="F2" s="276"/>
      <c r="G2" s="276"/>
    </row>
    <row r="3" spans="1:7" ht="33">
      <c r="A3" s="93"/>
      <c r="B3" s="106"/>
      <c r="C3" s="106"/>
      <c r="D3" s="106"/>
      <c r="E3" s="106"/>
      <c r="F3" s="106"/>
      <c r="G3" s="106"/>
    </row>
    <row r="4" spans="1:7" ht="172.2" customHeight="1">
      <c r="A4" s="269" t="s">
        <v>197</v>
      </c>
      <c r="B4" s="270"/>
      <c r="C4" s="270"/>
      <c r="D4" s="270"/>
      <c r="E4" s="270"/>
      <c r="F4" s="270"/>
      <c r="G4" s="270"/>
    </row>
    <row r="5" spans="1:7" ht="40.200000000000003" customHeight="1">
      <c r="A5" s="277" t="s">
        <v>75</v>
      </c>
      <c r="B5" s="274"/>
      <c r="C5" s="274"/>
      <c r="D5" s="274"/>
      <c r="E5" s="274"/>
      <c r="F5" s="274"/>
      <c r="G5" s="274"/>
    </row>
    <row r="6" spans="1:7" ht="40.200000000000003" customHeight="1">
      <c r="A6" s="109" t="s">
        <v>21</v>
      </c>
      <c r="B6" s="94"/>
      <c r="C6" s="194">
        <f>'填報順序1-參賽單位資料'!D5</f>
        <v>0</v>
      </c>
      <c r="D6" s="282"/>
      <c r="E6" s="282"/>
      <c r="F6" s="282"/>
      <c r="G6" s="282"/>
    </row>
    <row r="7" spans="1:7" ht="40.200000000000003" customHeight="1">
      <c r="A7" s="109" t="s">
        <v>25</v>
      </c>
      <c r="B7" s="94"/>
      <c r="C7" s="278"/>
      <c r="D7" s="283"/>
      <c r="E7" s="283"/>
      <c r="F7" s="283"/>
      <c r="G7" s="283"/>
    </row>
    <row r="8" spans="1:7" ht="40.200000000000003" customHeight="1">
      <c r="A8" s="109" t="s">
        <v>26</v>
      </c>
      <c r="B8" s="94"/>
      <c r="C8" s="284"/>
      <c r="D8" s="283"/>
      <c r="E8" s="283"/>
      <c r="F8" s="283"/>
      <c r="G8" s="283"/>
    </row>
    <row r="9" spans="1:7" ht="40.200000000000003" customHeight="1">
      <c r="A9" s="109" t="s">
        <v>22</v>
      </c>
      <c r="B9" s="94"/>
      <c r="C9" s="278"/>
      <c r="D9" s="283"/>
      <c r="E9" s="283"/>
      <c r="F9" s="283"/>
      <c r="G9" s="283"/>
    </row>
    <row r="10" spans="1:7" ht="40.200000000000003" customHeight="1">
      <c r="A10" s="109" t="s">
        <v>23</v>
      </c>
      <c r="B10" s="94"/>
      <c r="C10" s="288"/>
      <c r="D10" s="283"/>
      <c r="E10" s="283"/>
      <c r="F10" s="283"/>
      <c r="G10" s="283"/>
    </row>
    <row r="11" spans="1:7" ht="97.2" customHeight="1">
      <c r="A11" s="280" t="s">
        <v>83</v>
      </c>
      <c r="B11" s="281"/>
      <c r="C11" s="281"/>
      <c r="D11" s="281"/>
      <c r="E11" s="281"/>
      <c r="F11" s="281"/>
      <c r="G11" s="281"/>
    </row>
    <row r="12" spans="1:7" ht="22.2">
      <c r="A12" s="278"/>
      <c r="B12" s="279"/>
      <c r="C12" s="279"/>
      <c r="D12" s="279"/>
      <c r="E12" s="279"/>
      <c r="F12" s="279"/>
      <c r="G12" s="279"/>
    </row>
    <row r="13" spans="1:7" ht="22.2">
      <c r="A13" s="105"/>
    </row>
    <row r="14" spans="1:7" ht="49.2" customHeight="1">
      <c r="A14" s="271" t="s">
        <v>198</v>
      </c>
      <c r="B14" s="272"/>
      <c r="C14" s="272"/>
      <c r="D14" s="272"/>
      <c r="E14" s="272"/>
      <c r="F14" s="272"/>
      <c r="G14" s="272"/>
    </row>
    <row r="15" spans="1:7" ht="24.6">
      <c r="A15" s="197" t="str">
        <f>'填報順序1-參賽單位資料'!A1:D1</f>
        <v>2016年第三屆運博分齡游泳錦標賽</v>
      </c>
      <c r="B15" s="196"/>
      <c r="C15" s="196"/>
      <c r="D15" s="196"/>
      <c r="E15" s="196"/>
      <c r="F15" s="196"/>
      <c r="G15" s="196"/>
    </row>
    <row r="16" spans="1:7" ht="22.2">
      <c r="A16" s="22" t="s">
        <v>21</v>
      </c>
      <c r="B16" s="183"/>
      <c r="C16" s="286">
        <f>'填報順序1-參賽單位資料'!D5</f>
        <v>0</v>
      </c>
      <c r="D16" s="287"/>
      <c r="E16" s="287"/>
      <c r="F16" s="287"/>
      <c r="G16" s="287"/>
    </row>
    <row r="17" spans="1:7" ht="25.95" customHeight="1">
      <c r="A17" s="295" t="s">
        <v>154</v>
      </c>
      <c r="B17" s="296"/>
      <c r="C17" s="296"/>
      <c r="D17" s="296"/>
      <c r="E17" s="296"/>
      <c r="F17" s="296"/>
      <c r="G17" s="296"/>
    </row>
    <row r="18" spans="1:7">
      <c r="A18" s="285" t="s">
        <v>27</v>
      </c>
      <c r="B18" s="289" t="s">
        <v>31</v>
      </c>
      <c r="C18" s="291" t="s">
        <v>32</v>
      </c>
      <c r="D18" s="292"/>
      <c r="E18" s="285" t="s">
        <v>28</v>
      </c>
      <c r="F18" s="285" t="s">
        <v>29</v>
      </c>
      <c r="G18" s="285" t="s">
        <v>30</v>
      </c>
    </row>
    <row r="19" spans="1:7" ht="18.600000000000001" customHeight="1">
      <c r="A19" s="285"/>
      <c r="B19" s="290"/>
      <c r="C19" s="107" t="s">
        <v>33</v>
      </c>
      <c r="D19" s="95" t="s">
        <v>74</v>
      </c>
      <c r="E19" s="285"/>
      <c r="F19" s="285"/>
      <c r="G19" s="285"/>
    </row>
    <row r="20" spans="1:7" ht="28.2" customHeight="1">
      <c r="A20" s="107">
        <v>1</v>
      </c>
      <c r="B20" s="180">
        <f>'填報順序2-一般組選手報名表'!B8</f>
        <v>0</v>
      </c>
      <c r="C20" s="180">
        <f>'填報順序2-一般組選手報名表'!D8</f>
        <v>0</v>
      </c>
      <c r="D20" s="180">
        <f>'填報順序2-一般組選手報名表'!E8</f>
        <v>0</v>
      </c>
      <c r="E20" s="107"/>
      <c r="F20" s="28"/>
      <c r="G20" s="95" t="s">
        <v>156</v>
      </c>
    </row>
    <row r="21" spans="1:7" ht="28.2" customHeight="1">
      <c r="A21" s="107">
        <v>2</v>
      </c>
      <c r="B21" s="180">
        <f>'填報順序2-一般組選手報名表'!B9</f>
        <v>0</v>
      </c>
      <c r="C21" s="180">
        <f>'填報順序2-一般組選手報名表'!D9</f>
        <v>0</v>
      </c>
      <c r="D21" s="180">
        <f>'填報順序2-一般組選手報名表'!E9</f>
        <v>0</v>
      </c>
      <c r="E21" s="107"/>
      <c r="F21" s="28"/>
      <c r="G21" s="28"/>
    </row>
    <row r="22" spans="1:7" ht="28.2" customHeight="1">
      <c r="A22" s="107">
        <v>3</v>
      </c>
      <c r="B22" s="180">
        <f>'填報順序2-一般組選手報名表'!B10</f>
        <v>0</v>
      </c>
      <c r="C22" s="180">
        <f>'填報順序2-一般組選手報名表'!D10</f>
        <v>0</v>
      </c>
      <c r="D22" s="180">
        <f>'填報順序2-一般組選手報名表'!E10</f>
        <v>0</v>
      </c>
      <c r="E22" s="107"/>
      <c r="F22" s="28"/>
      <c r="G22" s="28"/>
    </row>
    <row r="23" spans="1:7" ht="28.2" customHeight="1">
      <c r="A23" s="107">
        <v>4</v>
      </c>
      <c r="B23" s="180">
        <f>'填報順序2-一般組選手報名表'!B11</f>
        <v>0</v>
      </c>
      <c r="C23" s="180">
        <f>'填報順序2-一般組選手報名表'!D11</f>
        <v>0</v>
      </c>
      <c r="D23" s="180">
        <f>'填報順序2-一般組選手報名表'!E11</f>
        <v>0</v>
      </c>
      <c r="E23" s="107"/>
      <c r="F23" s="28"/>
      <c r="G23" s="28"/>
    </row>
    <row r="24" spans="1:7" ht="28.2" customHeight="1">
      <c r="A24" s="107">
        <v>5</v>
      </c>
      <c r="B24" s="180">
        <f>'填報順序2-一般組選手報名表'!B12</f>
        <v>0</v>
      </c>
      <c r="C24" s="180">
        <f>'填報順序2-一般組選手報名表'!D12</f>
        <v>0</v>
      </c>
      <c r="D24" s="180">
        <f>'填報順序2-一般組選手報名表'!E12</f>
        <v>0</v>
      </c>
      <c r="E24" s="107"/>
      <c r="F24" s="28"/>
      <c r="G24" s="28"/>
    </row>
    <row r="25" spans="1:7" ht="28.2" customHeight="1">
      <c r="A25" s="107">
        <v>6</v>
      </c>
      <c r="B25" s="180">
        <f>'填報順序2-一般組選手報名表'!B13</f>
        <v>0</v>
      </c>
      <c r="C25" s="180">
        <f>'填報順序2-一般組選手報名表'!D13</f>
        <v>0</v>
      </c>
      <c r="D25" s="180">
        <f>'填報順序2-一般組選手報名表'!E13</f>
        <v>0</v>
      </c>
      <c r="E25" s="107"/>
      <c r="F25" s="28"/>
      <c r="G25" s="28"/>
    </row>
    <row r="26" spans="1:7" ht="28.2" customHeight="1">
      <c r="A26" s="107">
        <v>7</v>
      </c>
      <c r="B26" s="180">
        <f>'填報順序2-一般組選手報名表'!B14</f>
        <v>0</v>
      </c>
      <c r="C26" s="180">
        <f>'填報順序2-一般組選手報名表'!D14</f>
        <v>0</v>
      </c>
      <c r="D26" s="180">
        <f>'填報順序2-一般組選手報名表'!E14</f>
        <v>0</v>
      </c>
      <c r="E26" s="107"/>
      <c r="F26" s="28"/>
      <c r="G26" s="28"/>
    </row>
    <row r="27" spans="1:7" ht="28.2" customHeight="1">
      <c r="A27" s="107">
        <v>8</v>
      </c>
      <c r="B27" s="180">
        <f>'填報順序2-一般組選手報名表'!B15</f>
        <v>0</v>
      </c>
      <c r="C27" s="180">
        <f>'填報順序2-一般組選手報名表'!D15</f>
        <v>0</v>
      </c>
      <c r="D27" s="180">
        <f>'填報順序2-一般組選手報名表'!E15</f>
        <v>0</v>
      </c>
      <c r="E27" s="107"/>
      <c r="F27" s="28"/>
      <c r="G27" s="28"/>
    </row>
    <row r="28" spans="1:7" ht="28.2" customHeight="1">
      <c r="A28" s="107">
        <v>9</v>
      </c>
      <c r="B28" s="180">
        <f>'填報順序2-一般組選手報名表'!B16</f>
        <v>0</v>
      </c>
      <c r="C28" s="180">
        <f>'填報順序2-一般組選手報名表'!D16</f>
        <v>0</v>
      </c>
      <c r="D28" s="180">
        <f>'填報順序2-一般組選手報名表'!E16</f>
        <v>0</v>
      </c>
      <c r="E28" s="107"/>
      <c r="F28" s="28"/>
      <c r="G28" s="28"/>
    </row>
    <row r="29" spans="1:7" ht="28.2" customHeight="1">
      <c r="A29" s="107">
        <v>10</v>
      </c>
      <c r="B29" s="180">
        <f>'填報順序2-一般組選手報名表'!B17</f>
        <v>0</v>
      </c>
      <c r="C29" s="180">
        <f>'填報順序2-一般組選手報名表'!D17</f>
        <v>0</v>
      </c>
      <c r="D29" s="180">
        <f>'填報順序2-一般組選手報名表'!E17</f>
        <v>0</v>
      </c>
      <c r="E29" s="107"/>
      <c r="F29" s="28"/>
      <c r="G29" s="28"/>
    </row>
    <row r="30" spans="1:7" ht="28.2" customHeight="1">
      <c r="A30" s="107">
        <v>11</v>
      </c>
      <c r="B30" s="180">
        <f>'填報順序2-一般組選手報名表'!B18</f>
        <v>0</v>
      </c>
      <c r="C30" s="180">
        <f>'填報順序2-一般組選手報名表'!D18</f>
        <v>0</v>
      </c>
      <c r="D30" s="180">
        <f>'填報順序2-一般組選手報名表'!E18</f>
        <v>0</v>
      </c>
      <c r="E30" s="107"/>
      <c r="F30" s="28"/>
      <c r="G30" s="28"/>
    </row>
    <row r="31" spans="1:7" ht="28.2" customHeight="1">
      <c r="A31" s="107">
        <v>12</v>
      </c>
      <c r="B31" s="180">
        <f>'填報順序2-一般組選手報名表'!B19</f>
        <v>0</v>
      </c>
      <c r="C31" s="180">
        <f>'填報順序2-一般組選手報名表'!D19</f>
        <v>0</v>
      </c>
      <c r="D31" s="180">
        <f>'填報順序2-一般組選手報名表'!E19</f>
        <v>0</v>
      </c>
      <c r="E31" s="107"/>
      <c r="F31" s="28"/>
      <c r="G31" s="28"/>
    </row>
    <row r="32" spans="1:7" ht="28.2" customHeight="1">
      <c r="A32" s="107">
        <v>13</v>
      </c>
      <c r="B32" s="180">
        <f>'填報順序2-一般組選手報名表'!B20</f>
        <v>0</v>
      </c>
      <c r="C32" s="180">
        <f>'填報順序2-一般組選手報名表'!D20</f>
        <v>0</v>
      </c>
      <c r="D32" s="180">
        <f>'填報順序2-一般組選手報名表'!E20</f>
        <v>0</v>
      </c>
      <c r="E32" s="107"/>
      <c r="F32" s="28"/>
      <c r="G32" s="28"/>
    </row>
    <row r="33" spans="1:7" ht="28.2" customHeight="1">
      <c r="A33" s="107">
        <v>14</v>
      </c>
      <c r="B33" s="180">
        <f>'填報順序2-一般組選手報名表'!B21</f>
        <v>0</v>
      </c>
      <c r="C33" s="180">
        <f>'填報順序2-一般組選手報名表'!D21</f>
        <v>0</v>
      </c>
      <c r="D33" s="180">
        <f>'填報順序2-一般組選手報名表'!E21</f>
        <v>0</v>
      </c>
      <c r="E33" s="107"/>
      <c r="F33" s="28"/>
      <c r="G33" s="28"/>
    </row>
    <row r="34" spans="1:7" ht="28.2" customHeight="1">
      <c r="A34" s="107">
        <v>15</v>
      </c>
      <c r="B34" s="180">
        <f>'填報順序2-一般組選手報名表'!B22</f>
        <v>0</v>
      </c>
      <c r="C34" s="180">
        <f>'填報順序2-一般組選手報名表'!D22</f>
        <v>0</v>
      </c>
      <c r="D34" s="180">
        <f>'填報順序2-一般組選手報名表'!E22</f>
        <v>0</v>
      </c>
      <c r="E34" s="107"/>
      <c r="F34" s="28"/>
      <c r="G34" s="28"/>
    </row>
    <row r="35" spans="1:7" ht="28.2" customHeight="1">
      <c r="A35" s="107">
        <v>16</v>
      </c>
      <c r="B35" s="180">
        <f>'填報順序2-一般組選手報名表'!B23</f>
        <v>0</v>
      </c>
      <c r="C35" s="180">
        <f>'填報順序2-一般組選手報名表'!D23</f>
        <v>0</v>
      </c>
      <c r="D35" s="180">
        <f>'填報順序2-一般組選手報名表'!E23</f>
        <v>0</v>
      </c>
      <c r="E35" s="107"/>
      <c r="F35" s="28"/>
      <c r="G35" s="28"/>
    </row>
    <row r="36" spans="1:7" ht="28.2" customHeight="1">
      <c r="A36" s="107">
        <v>17</v>
      </c>
      <c r="B36" s="180">
        <f>'填報順序2-一般組選手報名表'!B24</f>
        <v>0</v>
      </c>
      <c r="C36" s="180">
        <f>'填報順序2-一般組選手報名表'!D24</f>
        <v>0</v>
      </c>
      <c r="D36" s="180">
        <f>'填報順序2-一般組選手報名表'!E24</f>
        <v>0</v>
      </c>
      <c r="E36" s="107"/>
      <c r="F36" s="28"/>
      <c r="G36" s="28"/>
    </row>
    <row r="37" spans="1:7" ht="28.2" customHeight="1">
      <c r="A37" s="107">
        <v>18</v>
      </c>
      <c r="B37" s="180">
        <f>'填報順序2-一般組選手報名表'!B25</f>
        <v>0</v>
      </c>
      <c r="C37" s="180">
        <f>'填報順序2-一般組選手報名表'!D25</f>
        <v>0</v>
      </c>
      <c r="D37" s="180">
        <f>'填報順序2-一般組選手報名表'!E25</f>
        <v>0</v>
      </c>
      <c r="E37" s="107"/>
      <c r="F37" s="28"/>
      <c r="G37" s="28"/>
    </row>
    <row r="38" spans="1:7" ht="28.2" customHeight="1">
      <c r="A38" s="107">
        <v>19</v>
      </c>
      <c r="B38" s="180">
        <f>'填報順序2-一般組選手報名表'!B26</f>
        <v>0</v>
      </c>
      <c r="C38" s="180">
        <f>'填報順序2-一般組選手報名表'!D26</f>
        <v>0</v>
      </c>
      <c r="D38" s="180">
        <f>'填報順序2-一般組選手報名表'!E26</f>
        <v>0</v>
      </c>
      <c r="E38" s="107"/>
      <c r="F38" s="28"/>
      <c r="G38" s="28"/>
    </row>
    <row r="39" spans="1:7" ht="28.2" customHeight="1">
      <c r="A39" s="107">
        <v>20</v>
      </c>
      <c r="B39" s="180">
        <f>'填報順序2-一般組選手報名表'!B27</f>
        <v>0</v>
      </c>
      <c r="C39" s="180">
        <f>'填報順序2-一般組選手報名表'!D27</f>
        <v>0</v>
      </c>
      <c r="D39" s="180">
        <f>'填報順序2-一般組選手報名表'!E27</f>
        <v>0</v>
      </c>
      <c r="E39" s="107"/>
      <c r="F39" s="28"/>
      <c r="G39" s="28"/>
    </row>
    <row r="40" spans="1:7" ht="28.2" customHeight="1">
      <c r="A40" s="107">
        <v>21</v>
      </c>
      <c r="B40" s="180">
        <f>'填報順序2-一般組選手報名表'!B28</f>
        <v>0</v>
      </c>
      <c r="C40" s="180">
        <f>'填報順序2-一般組選手報名表'!D28</f>
        <v>0</v>
      </c>
      <c r="D40" s="180">
        <f>'填報順序2-一般組選手報名表'!E28</f>
        <v>0</v>
      </c>
      <c r="E40" s="28"/>
      <c r="F40" s="28"/>
      <c r="G40" s="28"/>
    </row>
    <row r="41" spans="1:7" ht="28.2" customHeight="1">
      <c r="A41" s="107">
        <v>22</v>
      </c>
      <c r="B41" s="180">
        <f>'填報順序2-一般組選手報名表'!B29</f>
        <v>0</v>
      </c>
      <c r="C41" s="180">
        <f>'填報順序2-一般組選手報名表'!D29</f>
        <v>0</v>
      </c>
      <c r="D41" s="180">
        <f>'填報順序2-一般組選手報名表'!E29</f>
        <v>0</v>
      </c>
      <c r="E41" s="28"/>
      <c r="F41" s="28"/>
      <c r="G41" s="28"/>
    </row>
    <row r="42" spans="1:7" ht="28.2" customHeight="1">
      <c r="A42" s="107">
        <v>23</v>
      </c>
      <c r="B42" s="180">
        <f>'填報順序2-一般組選手報名表'!B30</f>
        <v>0</v>
      </c>
      <c r="C42" s="180">
        <f>'填報順序2-一般組選手報名表'!D30</f>
        <v>0</v>
      </c>
      <c r="D42" s="180">
        <f>'填報順序2-一般組選手報名表'!E30</f>
        <v>0</v>
      </c>
      <c r="E42" s="28"/>
      <c r="F42" s="28"/>
      <c r="G42" s="28"/>
    </row>
    <row r="43" spans="1:7" ht="28.2" customHeight="1">
      <c r="A43" s="107">
        <v>24</v>
      </c>
      <c r="B43" s="180">
        <f>'填報順序2-一般組選手報名表'!B31</f>
        <v>0</v>
      </c>
      <c r="C43" s="180">
        <f>'填報順序2-一般組選手報名表'!D31</f>
        <v>0</v>
      </c>
      <c r="D43" s="180">
        <f>'填報順序2-一般組選手報名表'!E31</f>
        <v>0</v>
      </c>
      <c r="E43" s="28"/>
      <c r="F43" s="28"/>
      <c r="G43" s="28"/>
    </row>
    <row r="44" spans="1:7" ht="22.2">
      <c r="A44" s="109" t="s">
        <v>21</v>
      </c>
      <c r="B44" s="94"/>
      <c r="C44" s="286">
        <f>'填報順序1-參賽單位資料'!D5</f>
        <v>0</v>
      </c>
      <c r="D44" s="287"/>
      <c r="E44" s="287"/>
      <c r="F44" s="287"/>
      <c r="G44" s="287"/>
    </row>
    <row r="45" spans="1:7" ht="16.2" customHeight="1">
      <c r="A45" s="285" t="s">
        <v>27</v>
      </c>
      <c r="B45" s="289" t="s">
        <v>31</v>
      </c>
      <c r="C45" s="291" t="s">
        <v>155</v>
      </c>
      <c r="D45" s="292"/>
      <c r="E45" s="285" t="s">
        <v>28</v>
      </c>
      <c r="F45" s="285" t="s">
        <v>29</v>
      </c>
      <c r="G45" s="285" t="s">
        <v>30</v>
      </c>
    </row>
    <row r="46" spans="1:7" ht="18.600000000000001" customHeight="1">
      <c r="A46" s="285"/>
      <c r="B46" s="290"/>
      <c r="C46" s="107" t="s">
        <v>33</v>
      </c>
      <c r="D46" s="95" t="s">
        <v>74</v>
      </c>
      <c r="E46" s="285"/>
      <c r="F46" s="285"/>
      <c r="G46" s="285"/>
    </row>
    <row r="47" spans="1:7" ht="28.2" customHeight="1">
      <c r="A47" s="107">
        <v>25</v>
      </c>
      <c r="B47" s="181">
        <f>'填報順序2-一般組選手報名表'!B32</f>
        <v>0</v>
      </c>
      <c r="C47" s="180">
        <f>'填報順序2-一般組選手報名表'!D32</f>
        <v>0</v>
      </c>
      <c r="D47" s="182">
        <f>'填報順序2-一般組選手報名表'!E32</f>
        <v>0</v>
      </c>
      <c r="E47" s="28"/>
      <c r="F47" s="28"/>
      <c r="G47" s="95" t="s">
        <v>156</v>
      </c>
    </row>
    <row r="48" spans="1:7" ht="28.2" customHeight="1">
      <c r="A48" s="107">
        <v>26</v>
      </c>
      <c r="B48" s="181">
        <f>'填報順序2-一般組選手報名表'!B33</f>
        <v>0</v>
      </c>
      <c r="C48" s="180">
        <f>'填報順序2-一般組選手報名表'!D33</f>
        <v>0</v>
      </c>
      <c r="D48" s="182">
        <f>'填報順序2-一般組選手報名表'!E33</f>
        <v>0</v>
      </c>
      <c r="E48" s="28"/>
      <c r="F48" s="28"/>
      <c r="G48" s="28"/>
    </row>
    <row r="49" spans="1:7" ht="28.2" customHeight="1">
      <c r="A49" s="107">
        <v>27</v>
      </c>
      <c r="B49" s="181">
        <f>'填報順序2-一般組選手報名表'!B34</f>
        <v>0</v>
      </c>
      <c r="C49" s="180">
        <f>'填報順序2-一般組選手報名表'!D34</f>
        <v>0</v>
      </c>
      <c r="D49" s="182">
        <f>'填報順序2-一般組選手報名表'!E34</f>
        <v>0</v>
      </c>
      <c r="E49" s="28"/>
      <c r="F49" s="28"/>
      <c r="G49" s="28"/>
    </row>
    <row r="50" spans="1:7" ht="28.2" customHeight="1">
      <c r="A50" s="107">
        <v>28</v>
      </c>
      <c r="B50" s="181">
        <f>'填報順序2-一般組選手報名表'!B35</f>
        <v>0</v>
      </c>
      <c r="C50" s="180">
        <f>'填報順序2-一般組選手報名表'!D35</f>
        <v>0</v>
      </c>
      <c r="D50" s="182">
        <f>'填報順序2-一般組選手報名表'!E35</f>
        <v>0</v>
      </c>
      <c r="E50" s="28"/>
      <c r="F50" s="28"/>
      <c r="G50" s="28"/>
    </row>
    <row r="51" spans="1:7" ht="28.2" customHeight="1">
      <c r="A51" s="107">
        <v>29</v>
      </c>
      <c r="B51" s="181">
        <f>'填報順序2-一般組選手報名表'!B36</f>
        <v>0</v>
      </c>
      <c r="C51" s="180">
        <f>'填報順序2-一般組選手報名表'!D36</f>
        <v>0</v>
      </c>
      <c r="D51" s="182">
        <f>'填報順序2-一般組選手報名表'!E36</f>
        <v>0</v>
      </c>
      <c r="E51" s="28"/>
      <c r="F51" s="28"/>
      <c r="G51" s="28"/>
    </row>
    <row r="52" spans="1:7" ht="28.2" customHeight="1">
      <c r="A52" s="107">
        <v>30</v>
      </c>
      <c r="B52" s="181">
        <f>'填報順序2-一般組選手報名表'!B37</f>
        <v>0</v>
      </c>
      <c r="C52" s="180">
        <f>'填報順序2-一般組選手報名表'!D37</f>
        <v>0</v>
      </c>
      <c r="D52" s="182">
        <f>'填報順序2-一般組選手報名表'!E37</f>
        <v>0</v>
      </c>
      <c r="E52" s="28"/>
      <c r="F52" s="28"/>
      <c r="G52" s="28"/>
    </row>
    <row r="53" spans="1:7" ht="28.2" customHeight="1">
      <c r="A53" s="107">
        <v>31</v>
      </c>
      <c r="B53" s="181">
        <f>'填報順序2-一般組選手報名表'!B38</f>
        <v>0</v>
      </c>
      <c r="C53" s="180">
        <f>'填報順序2-一般組選手報名表'!D38</f>
        <v>0</v>
      </c>
      <c r="D53" s="182">
        <f>'填報順序2-一般組選手報名表'!E38</f>
        <v>0</v>
      </c>
      <c r="E53" s="28"/>
      <c r="F53" s="28"/>
      <c r="G53" s="28"/>
    </row>
    <row r="54" spans="1:7" ht="28.2" customHeight="1">
      <c r="A54" s="107">
        <v>32</v>
      </c>
      <c r="B54" s="181">
        <f>'填報順序2-一般組選手報名表'!B39</f>
        <v>0</v>
      </c>
      <c r="C54" s="180">
        <f>'填報順序2-一般組選手報名表'!D39</f>
        <v>0</v>
      </c>
      <c r="D54" s="182">
        <f>'填報順序2-一般組選手報名表'!E39</f>
        <v>0</v>
      </c>
      <c r="E54" s="28"/>
      <c r="F54" s="28"/>
      <c r="G54" s="28"/>
    </row>
    <row r="55" spans="1:7" ht="28.2" customHeight="1">
      <c r="A55" s="107">
        <v>33</v>
      </c>
      <c r="B55" s="181">
        <f>'填報順序2-一般組選手報名表'!B40</f>
        <v>0</v>
      </c>
      <c r="C55" s="180">
        <f>'填報順序2-一般組選手報名表'!D40</f>
        <v>0</v>
      </c>
      <c r="D55" s="182">
        <f>'填報順序2-一般組選手報名表'!E40</f>
        <v>0</v>
      </c>
      <c r="E55" s="28"/>
      <c r="F55" s="28"/>
      <c r="G55" s="28"/>
    </row>
    <row r="56" spans="1:7" ht="28.2" customHeight="1">
      <c r="A56" s="107">
        <v>34</v>
      </c>
      <c r="B56" s="181">
        <f>'填報順序2-一般組選手報名表'!B41</f>
        <v>0</v>
      </c>
      <c r="C56" s="180">
        <f>'填報順序2-一般組選手報名表'!D41</f>
        <v>0</v>
      </c>
      <c r="D56" s="182">
        <f>'填報順序2-一般組選手報名表'!E41</f>
        <v>0</v>
      </c>
      <c r="E56" s="28"/>
      <c r="F56" s="28"/>
      <c r="G56" s="28"/>
    </row>
    <row r="57" spans="1:7" ht="28.2" customHeight="1">
      <c r="A57" s="107">
        <v>35</v>
      </c>
      <c r="B57" s="181">
        <f>'填報順序2-一般組選手報名表'!B42</f>
        <v>0</v>
      </c>
      <c r="C57" s="180">
        <f>'填報順序2-一般組選手報名表'!D42</f>
        <v>0</v>
      </c>
      <c r="D57" s="182">
        <f>'填報順序2-一般組選手報名表'!E42</f>
        <v>0</v>
      </c>
      <c r="E57" s="28"/>
      <c r="F57" s="28"/>
      <c r="G57" s="28"/>
    </row>
    <row r="58" spans="1:7" ht="28.2" customHeight="1">
      <c r="A58" s="107">
        <v>36</v>
      </c>
      <c r="B58" s="181">
        <f>'填報順序2-一般組選手報名表'!B43</f>
        <v>0</v>
      </c>
      <c r="C58" s="180">
        <f>'填報順序2-一般組選手報名表'!D43</f>
        <v>0</v>
      </c>
      <c r="D58" s="182">
        <f>'填報順序2-一般組選手報名表'!E43</f>
        <v>0</v>
      </c>
      <c r="E58" s="28"/>
      <c r="F58" s="28"/>
      <c r="G58" s="28"/>
    </row>
    <row r="59" spans="1:7" ht="28.2" customHeight="1">
      <c r="A59" s="107">
        <v>37</v>
      </c>
      <c r="B59" s="181">
        <f>'填報順序2-一般組選手報名表'!B44</f>
        <v>0</v>
      </c>
      <c r="C59" s="180">
        <f>'填報順序2-一般組選手報名表'!D44</f>
        <v>0</v>
      </c>
      <c r="D59" s="182">
        <f>'填報順序2-一般組選手報名表'!E44</f>
        <v>0</v>
      </c>
      <c r="E59" s="28"/>
      <c r="F59" s="28"/>
      <c r="G59" s="28"/>
    </row>
    <row r="60" spans="1:7" ht="28.2" customHeight="1">
      <c r="A60" s="107">
        <v>38</v>
      </c>
      <c r="B60" s="181">
        <f>'填報順序2-一般組選手報名表'!B45</f>
        <v>0</v>
      </c>
      <c r="C60" s="180">
        <f>'填報順序2-一般組選手報名表'!D45</f>
        <v>0</v>
      </c>
      <c r="D60" s="182">
        <f>'填報順序2-一般組選手報名表'!E45</f>
        <v>0</v>
      </c>
      <c r="E60" s="28"/>
      <c r="F60" s="28"/>
      <c r="G60" s="28"/>
    </row>
    <row r="61" spans="1:7" ht="28.2" customHeight="1">
      <c r="A61" s="107">
        <v>39</v>
      </c>
      <c r="B61" s="181">
        <f>'填報順序2-一般組選手報名表'!B46</f>
        <v>0</v>
      </c>
      <c r="C61" s="180">
        <f>'填報順序2-一般組選手報名表'!D46</f>
        <v>0</v>
      </c>
      <c r="D61" s="182">
        <f>'填報順序2-一般組選手報名表'!E46</f>
        <v>0</v>
      </c>
      <c r="E61" s="28"/>
      <c r="F61" s="28"/>
      <c r="G61" s="28"/>
    </row>
    <row r="62" spans="1:7" ht="28.2" customHeight="1">
      <c r="A62" s="107">
        <v>40</v>
      </c>
      <c r="B62" s="181">
        <f>'填報順序2-一般組選手報名表'!B47</f>
        <v>0</v>
      </c>
      <c r="C62" s="180">
        <f>'填報順序2-一般組選手報名表'!D47</f>
        <v>0</v>
      </c>
      <c r="D62" s="182">
        <f>'填報順序2-一般組選手報名表'!E47</f>
        <v>0</v>
      </c>
      <c r="E62" s="28"/>
      <c r="F62" s="28"/>
      <c r="G62" s="28"/>
    </row>
    <row r="63" spans="1:7" ht="28.2" customHeight="1">
      <c r="A63" s="107">
        <v>41</v>
      </c>
      <c r="B63" s="181">
        <f>'填報順序2-一般組選手報名表'!B48</f>
        <v>0</v>
      </c>
      <c r="C63" s="180">
        <f>'填報順序2-一般組選手報名表'!D48</f>
        <v>0</v>
      </c>
      <c r="D63" s="182">
        <f>'填報順序2-一般組選手報名表'!E48</f>
        <v>0</v>
      </c>
      <c r="E63" s="28"/>
      <c r="F63" s="28"/>
      <c r="G63" s="28"/>
    </row>
    <row r="64" spans="1:7" ht="28.2" customHeight="1">
      <c r="A64" s="107">
        <v>42</v>
      </c>
      <c r="B64" s="181">
        <f>'填報順序2-一般組選手報名表'!B49</f>
        <v>0</v>
      </c>
      <c r="C64" s="180">
        <f>'填報順序2-一般組選手報名表'!D49</f>
        <v>0</v>
      </c>
      <c r="D64" s="182">
        <f>'填報順序2-一般組選手報名表'!E49</f>
        <v>0</v>
      </c>
      <c r="E64" s="28"/>
      <c r="F64" s="28"/>
      <c r="G64" s="28"/>
    </row>
    <row r="65" spans="1:7" ht="28.2" customHeight="1">
      <c r="A65" s="107">
        <v>43</v>
      </c>
      <c r="B65" s="181">
        <f>'填報順序2-一般組選手報名表'!B50</f>
        <v>0</v>
      </c>
      <c r="C65" s="180">
        <f>'填報順序2-一般組選手報名表'!D50</f>
        <v>0</v>
      </c>
      <c r="D65" s="182">
        <f>'填報順序2-一般組選手報名表'!E50</f>
        <v>0</v>
      </c>
      <c r="E65" s="28"/>
      <c r="F65" s="28"/>
      <c r="G65" s="28"/>
    </row>
    <row r="66" spans="1:7" ht="28.2" customHeight="1">
      <c r="A66" s="107">
        <v>44</v>
      </c>
      <c r="B66" s="181">
        <f>'填報順序2-一般組選手報名表'!B51</f>
        <v>0</v>
      </c>
      <c r="C66" s="180">
        <f>'填報順序2-一般組選手報名表'!D51</f>
        <v>0</v>
      </c>
      <c r="D66" s="182">
        <f>'填報順序2-一般組選手報名表'!E51</f>
        <v>0</v>
      </c>
      <c r="E66" s="28"/>
      <c r="F66" s="28"/>
      <c r="G66" s="28"/>
    </row>
    <row r="67" spans="1:7" ht="28.2" customHeight="1">
      <c r="A67" s="107">
        <v>45</v>
      </c>
      <c r="B67" s="181">
        <f>'填報順序2-一般組選手報名表'!B52</f>
        <v>0</v>
      </c>
      <c r="C67" s="180">
        <f>'填報順序2-一般組選手報名表'!D52</f>
        <v>0</v>
      </c>
      <c r="D67" s="182">
        <f>'填報順序2-一般組選手報名表'!E52</f>
        <v>0</v>
      </c>
      <c r="E67" s="28"/>
      <c r="F67" s="28"/>
      <c r="G67" s="28"/>
    </row>
    <row r="68" spans="1:7" ht="28.2" customHeight="1">
      <c r="A68" s="107">
        <v>46</v>
      </c>
      <c r="B68" s="181">
        <f>'填報順序2-一般組選手報名表'!B53</f>
        <v>0</v>
      </c>
      <c r="C68" s="180">
        <f>'填報順序2-一般組選手報名表'!D53</f>
        <v>0</v>
      </c>
      <c r="D68" s="182">
        <f>'填報順序2-一般組選手報名表'!E53</f>
        <v>0</v>
      </c>
      <c r="E68" s="28"/>
      <c r="F68" s="28"/>
      <c r="G68" s="28"/>
    </row>
    <row r="69" spans="1:7" ht="28.2" customHeight="1">
      <c r="A69" s="107">
        <v>47</v>
      </c>
      <c r="B69" s="181">
        <f>'填報順序2-一般組選手報名表'!B54</f>
        <v>0</v>
      </c>
      <c r="C69" s="180">
        <f>'填報順序2-一般組選手報名表'!D54</f>
        <v>0</v>
      </c>
      <c r="D69" s="182">
        <f>'填報順序2-一般組選手報名表'!E54</f>
        <v>0</v>
      </c>
      <c r="E69" s="28"/>
      <c r="F69" s="28"/>
      <c r="G69" s="28"/>
    </row>
    <row r="70" spans="1:7" ht="28.2" customHeight="1">
      <c r="A70" s="107">
        <v>48</v>
      </c>
      <c r="B70" s="181">
        <f>'填報順序2-一般組選手報名表'!B55</f>
        <v>0</v>
      </c>
      <c r="C70" s="180">
        <f>'填報順序2-一般組選手報名表'!D55</f>
        <v>0</v>
      </c>
      <c r="D70" s="182">
        <f>'填報順序2-一般組選手報名表'!E55</f>
        <v>0</v>
      </c>
      <c r="E70" s="28"/>
      <c r="F70" s="28"/>
      <c r="G70" s="28"/>
    </row>
    <row r="71" spans="1:7" ht="28.2" customHeight="1">
      <c r="A71" s="107">
        <v>49</v>
      </c>
      <c r="B71" s="181">
        <f>'填報順序2-一般組選手報名表'!B56</f>
        <v>0</v>
      </c>
      <c r="C71" s="180">
        <f>'填報順序2-一般組選手報名表'!D56</f>
        <v>0</v>
      </c>
      <c r="D71" s="182">
        <f>'填報順序2-一般組選手報名表'!E56</f>
        <v>0</v>
      </c>
      <c r="E71" s="28"/>
      <c r="F71" s="28"/>
      <c r="G71" s="28"/>
    </row>
    <row r="72" spans="1:7" ht="28.2" customHeight="1">
      <c r="A72" s="107">
        <v>50</v>
      </c>
      <c r="B72" s="181">
        <f>'填報順序2-一般組選手報名表'!B57</f>
        <v>0</v>
      </c>
      <c r="C72" s="180">
        <f>'填報順序2-一般組選手報名表'!D57</f>
        <v>0</v>
      </c>
      <c r="D72" s="182">
        <f>'填報順序2-一般組選手報名表'!E57</f>
        <v>0</v>
      </c>
      <c r="E72" s="28"/>
      <c r="F72" s="28"/>
      <c r="G72" s="28"/>
    </row>
    <row r="73" spans="1:7" ht="24.6">
      <c r="A73" s="197" t="str">
        <f>'填報順序1-參賽單位資料'!A1:D1</f>
        <v>2016年第三屆運博分齡游泳錦標賽</v>
      </c>
      <c r="B73" s="196"/>
      <c r="C73" s="196"/>
      <c r="D73" s="196"/>
      <c r="E73" s="196"/>
      <c r="F73" s="196"/>
      <c r="G73" s="196"/>
    </row>
    <row r="74" spans="1:7" ht="22.2">
      <c r="A74" s="22" t="s">
        <v>21</v>
      </c>
      <c r="B74" s="183"/>
      <c r="C74" s="286">
        <f>'填報順序1-參賽單位資料'!D5</f>
        <v>0</v>
      </c>
      <c r="D74" s="287"/>
      <c r="E74" s="287"/>
      <c r="F74" s="287"/>
      <c r="G74" s="287"/>
    </row>
    <row r="75" spans="1:7" ht="25.95" customHeight="1">
      <c r="A75" s="295" t="s">
        <v>153</v>
      </c>
      <c r="B75" s="296"/>
      <c r="C75" s="296"/>
      <c r="D75" s="296"/>
      <c r="E75" s="296"/>
      <c r="F75" s="296"/>
      <c r="G75" s="296"/>
    </row>
    <row r="76" spans="1:7" ht="16.2" customHeight="1">
      <c r="A76" s="285" t="s">
        <v>27</v>
      </c>
      <c r="B76" s="289" t="s">
        <v>31</v>
      </c>
      <c r="C76" s="291" t="s">
        <v>155</v>
      </c>
      <c r="D76" s="292"/>
      <c r="E76" s="285" t="s">
        <v>28</v>
      </c>
      <c r="F76" s="285" t="s">
        <v>29</v>
      </c>
      <c r="G76" s="285" t="s">
        <v>30</v>
      </c>
    </row>
    <row r="77" spans="1:7" ht="18.600000000000001" customHeight="1">
      <c r="A77" s="285"/>
      <c r="B77" s="290"/>
      <c r="C77" s="107" t="s">
        <v>33</v>
      </c>
      <c r="D77" s="95" t="s">
        <v>74</v>
      </c>
      <c r="E77" s="285"/>
      <c r="F77" s="285"/>
      <c r="G77" s="285"/>
    </row>
    <row r="78" spans="1:7" ht="28.2" customHeight="1">
      <c r="A78" s="107">
        <v>1</v>
      </c>
      <c r="B78" s="180">
        <f>'填報順序3-成人組選手報名表'!B8</f>
        <v>0</v>
      </c>
      <c r="C78" s="180">
        <f>'填報順序3-成人組選手報名表'!D8</f>
        <v>0</v>
      </c>
      <c r="D78" s="180">
        <f>'填報順序3-成人組選手報名表'!E8</f>
        <v>0</v>
      </c>
      <c r="E78" s="107"/>
      <c r="F78" s="28"/>
      <c r="G78" s="95" t="s">
        <v>114</v>
      </c>
    </row>
    <row r="79" spans="1:7" ht="28.2" customHeight="1">
      <c r="A79" s="107">
        <v>2</v>
      </c>
      <c r="B79" s="180">
        <f>'填報順序3-成人組選手報名表'!B9</f>
        <v>0</v>
      </c>
      <c r="C79" s="180">
        <f>'填報順序3-成人組選手報名表'!D9</f>
        <v>0</v>
      </c>
      <c r="D79" s="180">
        <f>'填報順序3-成人組選手報名表'!E9</f>
        <v>0</v>
      </c>
      <c r="E79" s="107"/>
      <c r="F79" s="28"/>
      <c r="G79" s="28"/>
    </row>
    <row r="80" spans="1:7" ht="28.2" customHeight="1">
      <c r="A80" s="107">
        <v>3</v>
      </c>
      <c r="B80" s="180">
        <f>'填報順序3-成人組選手報名表'!B10</f>
        <v>0</v>
      </c>
      <c r="C80" s="180">
        <f>'填報順序3-成人組選手報名表'!D10</f>
        <v>0</v>
      </c>
      <c r="D80" s="180">
        <f>'填報順序3-成人組選手報名表'!E10</f>
        <v>0</v>
      </c>
      <c r="E80" s="107"/>
      <c r="F80" s="28"/>
      <c r="G80" s="28"/>
    </row>
    <row r="81" spans="1:7" ht="28.2" customHeight="1">
      <c r="A81" s="107">
        <v>4</v>
      </c>
      <c r="B81" s="180">
        <f>'填報順序3-成人組選手報名表'!B11</f>
        <v>0</v>
      </c>
      <c r="C81" s="180">
        <f>'填報順序3-成人組選手報名表'!D11</f>
        <v>0</v>
      </c>
      <c r="D81" s="180">
        <f>'填報順序3-成人組選手報名表'!E11</f>
        <v>0</v>
      </c>
      <c r="E81" s="107"/>
      <c r="F81" s="28"/>
      <c r="G81" s="28"/>
    </row>
    <row r="82" spans="1:7" ht="28.2" customHeight="1">
      <c r="A82" s="107">
        <v>5</v>
      </c>
      <c r="B82" s="180">
        <f>'填報順序3-成人組選手報名表'!B12</f>
        <v>0</v>
      </c>
      <c r="C82" s="180">
        <f>'填報順序3-成人組選手報名表'!D12</f>
        <v>0</v>
      </c>
      <c r="D82" s="180">
        <f>'填報順序3-成人組選手報名表'!E12</f>
        <v>0</v>
      </c>
      <c r="E82" s="107"/>
      <c r="F82" s="28"/>
      <c r="G82" s="28"/>
    </row>
    <row r="83" spans="1:7" ht="28.2" customHeight="1">
      <c r="A83" s="107">
        <v>6</v>
      </c>
      <c r="B83" s="180">
        <f>'填報順序3-成人組選手報名表'!B13</f>
        <v>0</v>
      </c>
      <c r="C83" s="180">
        <f>'填報順序3-成人組選手報名表'!D13</f>
        <v>0</v>
      </c>
      <c r="D83" s="180">
        <f>'填報順序3-成人組選手報名表'!E13</f>
        <v>0</v>
      </c>
      <c r="E83" s="107"/>
      <c r="F83" s="28"/>
      <c r="G83" s="28"/>
    </row>
    <row r="84" spans="1:7" ht="28.2" customHeight="1">
      <c r="A84" s="107">
        <v>7</v>
      </c>
      <c r="B84" s="180">
        <f>'填報順序3-成人組選手報名表'!B14</f>
        <v>0</v>
      </c>
      <c r="C84" s="180">
        <f>'填報順序3-成人組選手報名表'!D14</f>
        <v>0</v>
      </c>
      <c r="D84" s="180">
        <f>'填報順序3-成人組選手報名表'!E14</f>
        <v>0</v>
      </c>
      <c r="E84" s="107"/>
      <c r="F84" s="28"/>
      <c r="G84" s="28"/>
    </row>
    <row r="85" spans="1:7" ht="28.2" customHeight="1">
      <c r="A85" s="107">
        <v>8</v>
      </c>
      <c r="B85" s="180">
        <f>'填報順序3-成人組選手報名表'!B15</f>
        <v>0</v>
      </c>
      <c r="C85" s="180">
        <f>'填報順序3-成人組選手報名表'!D15</f>
        <v>0</v>
      </c>
      <c r="D85" s="180">
        <f>'填報順序3-成人組選手報名表'!E15</f>
        <v>0</v>
      </c>
      <c r="E85" s="107"/>
      <c r="F85" s="28"/>
      <c r="G85" s="28"/>
    </row>
    <row r="86" spans="1:7" ht="28.2" customHeight="1">
      <c r="A86" s="107">
        <v>9</v>
      </c>
      <c r="B86" s="180">
        <f>'填報順序3-成人組選手報名表'!B16</f>
        <v>0</v>
      </c>
      <c r="C86" s="180">
        <f>'填報順序3-成人組選手報名表'!D16</f>
        <v>0</v>
      </c>
      <c r="D86" s="180">
        <f>'填報順序3-成人組選手報名表'!E16</f>
        <v>0</v>
      </c>
      <c r="E86" s="107"/>
      <c r="F86" s="28"/>
      <c r="G86" s="28"/>
    </row>
    <row r="87" spans="1:7" ht="28.2" customHeight="1">
      <c r="A87" s="107">
        <v>10</v>
      </c>
      <c r="B87" s="180">
        <f>'填報順序3-成人組選手報名表'!B17</f>
        <v>0</v>
      </c>
      <c r="C87" s="180">
        <f>'填報順序3-成人組選手報名表'!D17</f>
        <v>0</v>
      </c>
      <c r="D87" s="180">
        <f>'填報順序3-成人組選手報名表'!E17</f>
        <v>0</v>
      </c>
      <c r="E87" s="107"/>
      <c r="F87" s="28"/>
      <c r="G87" s="28"/>
    </row>
    <row r="88" spans="1:7" ht="28.2" customHeight="1">
      <c r="A88" s="107">
        <v>11</v>
      </c>
      <c r="B88" s="180">
        <f>'填報順序3-成人組選手報名表'!B18</f>
        <v>0</v>
      </c>
      <c r="C88" s="180">
        <f>'填報順序3-成人組選手報名表'!D18</f>
        <v>0</v>
      </c>
      <c r="D88" s="180">
        <f>'填報順序3-成人組選手報名表'!E18</f>
        <v>0</v>
      </c>
      <c r="E88" s="107"/>
      <c r="F88" s="28"/>
      <c r="G88" s="28"/>
    </row>
    <row r="89" spans="1:7" ht="28.2" customHeight="1">
      <c r="A89" s="107">
        <v>12</v>
      </c>
      <c r="B89" s="180">
        <f>'填報順序3-成人組選手報名表'!B19</f>
        <v>0</v>
      </c>
      <c r="C89" s="180">
        <f>'填報順序3-成人組選手報名表'!D19</f>
        <v>0</v>
      </c>
      <c r="D89" s="180">
        <f>'填報順序3-成人組選手報名表'!E19</f>
        <v>0</v>
      </c>
      <c r="E89" s="107"/>
      <c r="F89" s="28"/>
      <c r="G89" s="28"/>
    </row>
    <row r="90" spans="1:7" ht="28.2" customHeight="1">
      <c r="A90" s="107">
        <v>13</v>
      </c>
      <c r="B90" s="180">
        <f>'填報順序3-成人組選手報名表'!B20</f>
        <v>0</v>
      </c>
      <c r="C90" s="180">
        <f>'填報順序3-成人組選手報名表'!D20</f>
        <v>0</v>
      </c>
      <c r="D90" s="180">
        <f>'填報順序3-成人組選手報名表'!E20</f>
        <v>0</v>
      </c>
      <c r="E90" s="107"/>
      <c r="F90" s="28"/>
      <c r="G90" s="28"/>
    </row>
    <row r="91" spans="1:7" ht="28.2" customHeight="1">
      <c r="A91" s="107">
        <v>14</v>
      </c>
      <c r="B91" s="180">
        <f>'填報順序3-成人組選手報名表'!B21</f>
        <v>0</v>
      </c>
      <c r="C91" s="180">
        <f>'填報順序3-成人組選手報名表'!D21</f>
        <v>0</v>
      </c>
      <c r="D91" s="180">
        <f>'填報順序3-成人組選手報名表'!E21</f>
        <v>0</v>
      </c>
      <c r="E91" s="107"/>
      <c r="F91" s="28"/>
      <c r="G91" s="28"/>
    </row>
    <row r="92" spans="1:7" ht="28.2" customHeight="1">
      <c r="A92" s="107">
        <v>15</v>
      </c>
      <c r="B92" s="180">
        <f>'填報順序3-成人組選手報名表'!B22</f>
        <v>0</v>
      </c>
      <c r="C92" s="180">
        <f>'填報順序3-成人組選手報名表'!D22</f>
        <v>0</v>
      </c>
      <c r="D92" s="180">
        <f>'填報順序3-成人組選手報名表'!E22</f>
        <v>0</v>
      </c>
      <c r="E92" s="107"/>
      <c r="F92" s="28"/>
      <c r="G92" s="28"/>
    </row>
    <row r="93" spans="1:7" ht="28.2" customHeight="1">
      <c r="A93" s="107">
        <v>16</v>
      </c>
      <c r="B93" s="180">
        <f>'填報順序3-成人組選手報名表'!B23</f>
        <v>0</v>
      </c>
      <c r="C93" s="180">
        <f>'填報順序3-成人組選手報名表'!D23</f>
        <v>0</v>
      </c>
      <c r="D93" s="180">
        <f>'填報順序3-成人組選手報名表'!E23</f>
        <v>0</v>
      </c>
      <c r="E93" s="107"/>
      <c r="F93" s="28"/>
      <c r="G93" s="28"/>
    </row>
    <row r="94" spans="1:7" ht="28.2" customHeight="1">
      <c r="A94" s="107">
        <v>17</v>
      </c>
      <c r="B94" s="180">
        <f>'填報順序3-成人組選手報名表'!B24</f>
        <v>0</v>
      </c>
      <c r="C94" s="180">
        <f>'填報順序3-成人組選手報名表'!D24</f>
        <v>0</v>
      </c>
      <c r="D94" s="180">
        <f>'填報順序3-成人組選手報名表'!E24</f>
        <v>0</v>
      </c>
      <c r="E94" s="107"/>
      <c r="F94" s="28"/>
      <c r="G94" s="28"/>
    </row>
    <row r="95" spans="1:7" ht="28.2" customHeight="1">
      <c r="A95" s="107">
        <v>18</v>
      </c>
      <c r="B95" s="180">
        <f>'填報順序3-成人組選手報名表'!B25</f>
        <v>0</v>
      </c>
      <c r="C95" s="180">
        <f>'填報順序3-成人組選手報名表'!D25</f>
        <v>0</v>
      </c>
      <c r="D95" s="180">
        <f>'填報順序3-成人組選手報名表'!E25</f>
        <v>0</v>
      </c>
      <c r="E95" s="107"/>
      <c r="F95" s="28"/>
      <c r="G95" s="28"/>
    </row>
    <row r="96" spans="1:7" ht="28.2" customHeight="1">
      <c r="A96" s="107">
        <v>19</v>
      </c>
      <c r="B96" s="180">
        <f>'填報順序3-成人組選手報名表'!B26</f>
        <v>0</v>
      </c>
      <c r="C96" s="180">
        <f>'填報順序3-成人組選手報名表'!D26</f>
        <v>0</v>
      </c>
      <c r="D96" s="180">
        <f>'填報順序3-成人組選手報名表'!E26</f>
        <v>0</v>
      </c>
      <c r="E96" s="107"/>
      <c r="F96" s="28"/>
      <c r="G96" s="28"/>
    </row>
    <row r="97" spans="1:7" ht="28.2" customHeight="1">
      <c r="A97" s="107">
        <v>20</v>
      </c>
      <c r="B97" s="180">
        <f>'填報順序3-成人組選手報名表'!B27</f>
        <v>0</v>
      </c>
      <c r="C97" s="180">
        <f>'填報順序3-成人組選手報名表'!D27</f>
        <v>0</v>
      </c>
      <c r="D97" s="180">
        <f>'填報順序3-成人組選手報名表'!E27</f>
        <v>0</v>
      </c>
      <c r="E97" s="107"/>
      <c r="F97" s="28"/>
      <c r="G97" s="28"/>
    </row>
    <row r="98" spans="1:7" ht="28.2" customHeight="1">
      <c r="A98" s="107">
        <v>21</v>
      </c>
      <c r="B98" s="180">
        <f>'填報順序3-成人組選手報名表'!B28</f>
        <v>0</v>
      </c>
      <c r="C98" s="180">
        <f>'填報順序3-成人組選手報名表'!D28</f>
        <v>0</v>
      </c>
      <c r="D98" s="180">
        <f>'填報順序3-成人組選手報名表'!E28</f>
        <v>0</v>
      </c>
      <c r="E98" s="28"/>
      <c r="F98" s="28"/>
      <c r="G98" s="28"/>
    </row>
    <row r="99" spans="1:7" ht="28.2" customHeight="1">
      <c r="A99" s="107">
        <v>22</v>
      </c>
      <c r="B99" s="180">
        <f>'填報順序3-成人組選手報名表'!B29</f>
        <v>0</v>
      </c>
      <c r="C99" s="180">
        <f>'填報順序3-成人組選手報名表'!D29</f>
        <v>0</v>
      </c>
      <c r="D99" s="180">
        <f>'填報順序3-成人組選手報名表'!E29</f>
        <v>0</v>
      </c>
      <c r="E99" s="28"/>
      <c r="F99" s="28"/>
      <c r="G99" s="28"/>
    </row>
    <row r="100" spans="1:7" ht="28.2" customHeight="1">
      <c r="A100" s="107">
        <v>23</v>
      </c>
      <c r="B100" s="180">
        <f>'填報順序3-成人組選手報名表'!B30</f>
        <v>0</v>
      </c>
      <c r="C100" s="180">
        <f>'填報順序3-成人組選手報名表'!D30</f>
        <v>0</v>
      </c>
      <c r="D100" s="180">
        <f>'填報順序3-成人組選手報名表'!E30</f>
        <v>0</v>
      </c>
      <c r="E100" s="28"/>
      <c r="F100" s="28"/>
      <c r="G100" s="28"/>
    </row>
    <row r="101" spans="1:7" ht="28.2" customHeight="1">
      <c r="A101" s="107">
        <v>24</v>
      </c>
      <c r="B101" s="180">
        <f>'填報順序3-成人組選手報名表'!B31</f>
        <v>0</v>
      </c>
      <c r="C101" s="180">
        <f>'填報順序3-成人組選手報名表'!D31</f>
        <v>0</v>
      </c>
      <c r="D101" s="180">
        <f>'填報順序3-成人組選手報名表'!E31</f>
        <v>0</v>
      </c>
      <c r="E101" s="28"/>
      <c r="F101" s="28"/>
      <c r="G101" s="28"/>
    </row>
    <row r="102" spans="1:7" ht="22.2">
      <c r="A102" s="109" t="s">
        <v>21</v>
      </c>
      <c r="B102" s="94"/>
      <c r="C102" s="286">
        <f>'填報順序1-參賽單位資料'!D5</f>
        <v>0</v>
      </c>
      <c r="D102" s="287"/>
      <c r="E102" s="287"/>
      <c r="F102" s="287"/>
      <c r="G102" s="287"/>
    </row>
    <row r="103" spans="1:7" ht="16.2" customHeight="1">
      <c r="A103" s="285" t="s">
        <v>27</v>
      </c>
      <c r="B103" s="289" t="s">
        <v>31</v>
      </c>
      <c r="C103" s="291" t="s">
        <v>155</v>
      </c>
      <c r="D103" s="292"/>
      <c r="E103" s="285" t="s">
        <v>28</v>
      </c>
      <c r="F103" s="285" t="s">
        <v>29</v>
      </c>
      <c r="G103" s="285" t="s">
        <v>30</v>
      </c>
    </row>
    <row r="104" spans="1:7" ht="18.600000000000001" customHeight="1">
      <c r="A104" s="285"/>
      <c r="B104" s="290"/>
      <c r="C104" s="107" t="s">
        <v>33</v>
      </c>
      <c r="D104" s="95" t="s">
        <v>74</v>
      </c>
      <c r="E104" s="285"/>
      <c r="F104" s="285"/>
      <c r="G104" s="285"/>
    </row>
    <row r="105" spans="1:7" ht="28.2" customHeight="1">
      <c r="A105" s="107">
        <v>25</v>
      </c>
      <c r="B105" s="181">
        <f>'填報順序3-成人組選手報名表'!B32</f>
        <v>0</v>
      </c>
      <c r="C105" s="180">
        <f>'填報順序3-成人組選手報名表'!D32</f>
        <v>0</v>
      </c>
      <c r="D105" s="184">
        <f>'填報順序3-成人組選手報名表'!E32</f>
        <v>0</v>
      </c>
      <c r="E105" s="28"/>
      <c r="F105" s="28"/>
      <c r="G105" s="95" t="s">
        <v>114</v>
      </c>
    </row>
    <row r="106" spans="1:7" ht="28.2" customHeight="1">
      <c r="A106" s="107">
        <v>26</v>
      </c>
      <c r="B106" s="181">
        <f>'填報順序3-成人組選手報名表'!B33</f>
        <v>0</v>
      </c>
      <c r="C106" s="180">
        <f>'填報順序3-成人組選手報名表'!D33</f>
        <v>0</v>
      </c>
      <c r="D106" s="184">
        <f>'填報順序3-成人組選手報名表'!E33</f>
        <v>0</v>
      </c>
      <c r="E106" s="28"/>
      <c r="F106" s="28"/>
      <c r="G106" s="28"/>
    </row>
    <row r="107" spans="1:7" ht="28.2" customHeight="1">
      <c r="A107" s="107">
        <v>27</v>
      </c>
      <c r="B107" s="181">
        <f>'填報順序3-成人組選手報名表'!B34</f>
        <v>0</v>
      </c>
      <c r="C107" s="180">
        <f>'填報順序3-成人組選手報名表'!D34</f>
        <v>0</v>
      </c>
      <c r="D107" s="184">
        <f>'填報順序3-成人組選手報名表'!E34</f>
        <v>0</v>
      </c>
      <c r="E107" s="28"/>
      <c r="F107" s="28"/>
      <c r="G107" s="28"/>
    </row>
    <row r="108" spans="1:7" ht="28.2" customHeight="1">
      <c r="A108" s="107">
        <v>28</v>
      </c>
      <c r="B108" s="181">
        <f>'填報順序3-成人組選手報名表'!B35</f>
        <v>0</v>
      </c>
      <c r="C108" s="180">
        <f>'填報順序3-成人組選手報名表'!D35</f>
        <v>0</v>
      </c>
      <c r="D108" s="184">
        <f>'填報順序3-成人組選手報名表'!E35</f>
        <v>0</v>
      </c>
      <c r="E108" s="28"/>
      <c r="F108" s="28"/>
      <c r="G108" s="28"/>
    </row>
    <row r="109" spans="1:7" ht="28.2" customHeight="1">
      <c r="A109" s="107">
        <v>29</v>
      </c>
      <c r="B109" s="181">
        <f>'填報順序3-成人組選手報名表'!B36</f>
        <v>0</v>
      </c>
      <c r="C109" s="180">
        <f>'填報順序3-成人組選手報名表'!D36</f>
        <v>0</v>
      </c>
      <c r="D109" s="184">
        <f>'填報順序3-成人組選手報名表'!E36</f>
        <v>0</v>
      </c>
      <c r="E109" s="28"/>
      <c r="F109" s="28"/>
      <c r="G109" s="28"/>
    </row>
    <row r="110" spans="1:7" ht="28.2" customHeight="1">
      <c r="A110" s="107">
        <v>30</v>
      </c>
      <c r="B110" s="181">
        <f>'填報順序3-成人組選手報名表'!B37</f>
        <v>0</v>
      </c>
      <c r="C110" s="180">
        <f>'填報順序3-成人組選手報名表'!D37</f>
        <v>0</v>
      </c>
      <c r="D110" s="184">
        <f>'填報順序3-成人組選手報名表'!E37</f>
        <v>0</v>
      </c>
      <c r="E110" s="28"/>
      <c r="F110" s="28"/>
      <c r="G110" s="28"/>
    </row>
    <row r="111" spans="1:7" ht="28.2" customHeight="1">
      <c r="A111" s="107">
        <v>31</v>
      </c>
      <c r="B111" s="181">
        <f>'填報順序3-成人組選手報名表'!B38</f>
        <v>0</v>
      </c>
      <c r="C111" s="180">
        <f>'填報順序3-成人組選手報名表'!D38</f>
        <v>0</v>
      </c>
      <c r="D111" s="184">
        <f>'填報順序3-成人組選手報名表'!E38</f>
        <v>0</v>
      </c>
      <c r="E111" s="28"/>
      <c r="F111" s="28"/>
      <c r="G111" s="28"/>
    </row>
    <row r="112" spans="1:7" ht="28.2" customHeight="1">
      <c r="A112" s="107">
        <v>32</v>
      </c>
      <c r="B112" s="181">
        <f>'填報順序3-成人組選手報名表'!B39</f>
        <v>0</v>
      </c>
      <c r="C112" s="180">
        <f>'填報順序3-成人組選手報名表'!D39</f>
        <v>0</v>
      </c>
      <c r="D112" s="184">
        <f>'填報順序3-成人組選手報名表'!E39</f>
        <v>0</v>
      </c>
      <c r="E112" s="28"/>
      <c r="F112" s="28"/>
      <c r="G112" s="28"/>
    </row>
    <row r="113" spans="1:7" ht="28.2" customHeight="1">
      <c r="A113" s="107">
        <v>33</v>
      </c>
      <c r="B113" s="181">
        <f>'填報順序3-成人組選手報名表'!B40</f>
        <v>0</v>
      </c>
      <c r="C113" s="180">
        <f>'填報順序3-成人組選手報名表'!D40</f>
        <v>0</v>
      </c>
      <c r="D113" s="184">
        <f>'填報順序3-成人組選手報名表'!E40</f>
        <v>0</v>
      </c>
      <c r="E113" s="28"/>
      <c r="F113" s="28"/>
      <c r="G113" s="28"/>
    </row>
    <row r="114" spans="1:7" ht="28.2" customHeight="1">
      <c r="A114" s="107">
        <v>34</v>
      </c>
      <c r="B114" s="181">
        <f>'填報順序3-成人組選手報名表'!B41</f>
        <v>0</v>
      </c>
      <c r="C114" s="180">
        <f>'填報順序3-成人組選手報名表'!D41</f>
        <v>0</v>
      </c>
      <c r="D114" s="184">
        <f>'填報順序3-成人組選手報名表'!E41</f>
        <v>0</v>
      </c>
      <c r="E114" s="28"/>
      <c r="F114" s="28"/>
      <c r="G114" s="28"/>
    </row>
    <row r="115" spans="1:7" ht="28.2" customHeight="1">
      <c r="A115" s="107">
        <v>35</v>
      </c>
      <c r="B115" s="181">
        <f>'填報順序3-成人組選手報名表'!B42</f>
        <v>0</v>
      </c>
      <c r="C115" s="180">
        <f>'填報順序3-成人組選手報名表'!D42</f>
        <v>0</v>
      </c>
      <c r="D115" s="184">
        <f>'填報順序3-成人組選手報名表'!E42</f>
        <v>0</v>
      </c>
      <c r="E115" s="28"/>
      <c r="F115" s="28"/>
      <c r="G115" s="28"/>
    </row>
    <row r="116" spans="1:7" ht="28.2" customHeight="1">
      <c r="A116" s="107">
        <v>36</v>
      </c>
      <c r="B116" s="181">
        <f>'填報順序3-成人組選手報名表'!B43</f>
        <v>0</v>
      </c>
      <c r="C116" s="180">
        <f>'填報順序3-成人組選手報名表'!D43</f>
        <v>0</v>
      </c>
      <c r="D116" s="184">
        <f>'填報順序3-成人組選手報名表'!E43</f>
        <v>0</v>
      </c>
      <c r="E116" s="28"/>
      <c r="F116" s="28"/>
      <c r="G116" s="28"/>
    </row>
    <row r="117" spans="1:7" ht="28.2" customHeight="1">
      <c r="A117" s="107">
        <v>37</v>
      </c>
      <c r="B117" s="181">
        <f>'填報順序3-成人組選手報名表'!B44</f>
        <v>0</v>
      </c>
      <c r="C117" s="180">
        <f>'填報順序3-成人組選手報名表'!D44</f>
        <v>0</v>
      </c>
      <c r="D117" s="184">
        <f>'填報順序3-成人組選手報名表'!E44</f>
        <v>0</v>
      </c>
      <c r="E117" s="28"/>
      <c r="F117" s="28"/>
      <c r="G117" s="28"/>
    </row>
    <row r="118" spans="1:7" ht="28.2" customHeight="1">
      <c r="A118" s="107">
        <v>38</v>
      </c>
      <c r="B118" s="181">
        <f>'填報順序3-成人組選手報名表'!B45</f>
        <v>0</v>
      </c>
      <c r="C118" s="180">
        <f>'填報順序3-成人組選手報名表'!D45</f>
        <v>0</v>
      </c>
      <c r="D118" s="184">
        <f>'填報順序3-成人組選手報名表'!E45</f>
        <v>0</v>
      </c>
      <c r="E118" s="28"/>
      <c r="F118" s="28"/>
      <c r="G118" s="28"/>
    </row>
    <row r="119" spans="1:7" ht="28.2" customHeight="1">
      <c r="A119" s="107">
        <v>39</v>
      </c>
      <c r="B119" s="181">
        <f>'填報順序3-成人組選手報名表'!B46</f>
        <v>0</v>
      </c>
      <c r="C119" s="180">
        <f>'填報順序3-成人組選手報名表'!D46</f>
        <v>0</v>
      </c>
      <c r="D119" s="184">
        <f>'填報順序3-成人組選手報名表'!E46</f>
        <v>0</v>
      </c>
      <c r="E119" s="28"/>
      <c r="F119" s="28"/>
      <c r="G119" s="28"/>
    </row>
    <row r="120" spans="1:7" ht="28.2" customHeight="1">
      <c r="A120" s="107">
        <v>40</v>
      </c>
      <c r="B120" s="181">
        <f>'填報順序3-成人組選手報名表'!B47</f>
        <v>0</v>
      </c>
      <c r="C120" s="180">
        <f>'填報順序3-成人組選手報名表'!D47</f>
        <v>0</v>
      </c>
      <c r="D120" s="184">
        <f>'填報順序3-成人組選手報名表'!E47</f>
        <v>0</v>
      </c>
      <c r="E120" s="28"/>
      <c r="F120" s="28"/>
      <c r="G120" s="28"/>
    </row>
    <row r="121" spans="1:7" ht="28.2" customHeight="1">
      <c r="A121" s="107">
        <v>41</v>
      </c>
      <c r="B121" s="181">
        <f>'填報順序3-成人組選手報名表'!B48</f>
        <v>0</v>
      </c>
      <c r="C121" s="180">
        <f>'填報順序3-成人組選手報名表'!D48</f>
        <v>0</v>
      </c>
      <c r="D121" s="184">
        <f>'填報順序3-成人組選手報名表'!E48</f>
        <v>0</v>
      </c>
      <c r="E121" s="28"/>
      <c r="F121" s="28"/>
      <c r="G121" s="28"/>
    </row>
    <row r="122" spans="1:7" ht="28.2" customHeight="1">
      <c r="A122" s="107">
        <v>42</v>
      </c>
      <c r="B122" s="181">
        <f>'填報順序3-成人組選手報名表'!B49</f>
        <v>0</v>
      </c>
      <c r="C122" s="180">
        <f>'填報順序3-成人組選手報名表'!D49</f>
        <v>0</v>
      </c>
      <c r="D122" s="184">
        <f>'填報順序3-成人組選手報名表'!E49</f>
        <v>0</v>
      </c>
      <c r="E122" s="28"/>
      <c r="F122" s="28"/>
      <c r="G122" s="28"/>
    </row>
    <row r="123" spans="1:7" ht="28.2" customHeight="1">
      <c r="A123" s="107">
        <v>43</v>
      </c>
      <c r="B123" s="181">
        <f>'填報順序3-成人組選手報名表'!B50</f>
        <v>0</v>
      </c>
      <c r="C123" s="180">
        <f>'填報順序3-成人組選手報名表'!D50</f>
        <v>0</v>
      </c>
      <c r="D123" s="184">
        <f>'填報順序3-成人組選手報名表'!E50</f>
        <v>0</v>
      </c>
      <c r="E123" s="28"/>
      <c r="F123" s="28"/>
      <c r="G123" s="28"/>
    </row>
    <row r="124" spans="1:7" ht="28.2" customHeight="1">
      <c r="A124" s="107">
        <v>44</v>
      </c>
      <c r="B124" s="181">
        <f>'填報順序3-成人組選手報名表'!B51</f>
        <v>0</v>
      </c>
      <c r="C124" s="180">
        <f>'填報順序3-成人組選手報名表'!D51</f>
        <v>0</v>
      </c>
      <c r="D124" s="184">
        <f>'填報順序3-成人組選手報名表'!E51</f>
        <v>0</v>
      </c>
      <c r="E124" s="28"/>
      <c r="F124" s="28"/>
      <c r="G124" s="28"/>
    </row>
    <row r="125" spans="1:7" ht="28.2" customHeight="1">
      <c r="A125" s="107">
        <v>45</v>
      </c>
      <c r="B125" s="181">
        <f>'填報順序3-成人組選手報名表'!B52</f>
        <v>0</v>
      </c>
      <c r="C125" s="180">
        <f>'填報順序3-成人組選手報名表'!D52</f>
        <v>0</v>
      </c>
      <c r="D125" s="184">
        <f>'填報順序3-成人組選手報名表'!E52</f>
        <v>0</v>
      </c>
      <c r="E125" s="28"/>
      <c r="F125" s="28"/>
      <c r="G125" s="28"/>
    </row>
    <row r="126" spans="1:7" ht="28.2" customHeight="1">
      <c r="A126" s="107">
        <v>46</v>
      </c>
      <c r="B126" s="181">
        <f>'填報順序3-成人組選手報名表'!B53</f>
        <v>0</v>
      </c>
      <c r="C126" s="180">
        <f>'填報順序3-成人組選手報名表'!D53</f>
        <v>0</v>
      </c>
      <c r="D126" s="184">
        <f>'填報順序3-成人組選手報名表'!E53</f>
        <v>0</v>
      </c>
      <c r="E126" s="28"/>
      <c r="F126" s="28"/>
      <c r="G126" s="28"/>
    </row>
    <row r="127" spans="1:7" ht="28.2" customHeight="1">
      <c r="A127" s="107">
        <v>47</v>
      </c>
      <c r="B127" s="181">
        <f>'填報順序3-成人組選手報名表'!B54</f>
        <v>0</v>
      </c>
      <c r="C127" s="180">
        <f>'填報順序3-成人組選手報名表'!D54</f>
        <v>0</v>
      </c>
      <c r="D127" s="184">
        <f>'填報順序3-成人組選手報名表'!E54</f>
        <v>0</v>
      </c>
      <c r="E127" s="28"/>
      <c r="F127" s="28"/>
      <c r="G127" s="28"/>
    </row>
    <row r="128" spans="1:7" ht="28.2" customHeight="1">
      <c r="A128" s="107">
        <v>48</v>
      </c>
      <c r="B128" s="181">
        <f>'填報順序3-成人組選手報名表'!B55</f>
        <v>0</v>
      </c>
      <c r="C128" s="180">
        <f>'填報順序3-成人組選手報名表'!D55</f>
        <v>0</v>
      </c>
      <c r="D128" s="184">
        <f>'填報順序3-成人組選手報名表'!E55</f>
        <v>0</v>
      </c>
      <c r="E128" s="28"/>
      <c r="F128" s="28"/>
      <c r="G128" s="28"/>
    </row>
    <row r="129" spans="1:8" ht="28.2" customHeight="1">
      <c r="A129" s="107">
        <v>49</v>
      </c>
      <c r="B129" s="181">
        <f>'填報順序3-成人組選手報名表'!B56</f>
        <v>0</v>
      </c>
      <c r="C129" s="180">
        <f>'填報順序3-成人組選手報名表'!D56</f>
        <v>0</v>
      </c>
      <c r="D129" s="184">
        <f>'填報順序3-成人組選手報名表'!E56</f>
        <v>0</v>
      </c>
      <c r="E129" s="28"/>
      <c r="F129" s="28"/>
      <c r="G129" s="28"/>
    </row>
    <row r="130" spans="1:8" ht="28.2" customHeight="1">
      <c r="A130" s="107">
        <v>50</v>
      </c>
      <c r="B130" s="181">
        <f>'填報順序3-成人組選手報名表'!B57</f>
        <v>0</v>
      </c>
      <c r="C130" s="180">
        <f>'填報順序3-成人組選手報名表'!D57</f>
        <v>0</v>
      </c>
      <c r="D130" s="184">
        <f>'填報順序3-成人組選手報名表'!E57</f>
        <v>0</v>
      </c>
      <c r="E130" s="28"/>
      <c r="F130" s="28"/>
      <c r="G130" s="28"/>
    </row>
    <row r="131" spans="1:8" ht="29.4" customHeight="1">
      <c r="A131" s="21" t="s">
        <v>85</v>
      </c>
      <c r="B131" s="19"/>
      <c r="C131" s="19"/>
      <c r="D131" s="19"/>
      <c r="E131" s="19"/>
      <c r="F131" s="19"/>
      <c r="G131" s="19"/>
    </row>
    <row r="132" spans="1:8" ht="24.6">
      <c r="A132" s="197" t="str">
        <f>'填報順序1-參賽單位資料'!A1:D1</f>
        <v>2016年第三屆運博分齡游泳錦標賽</v>
      </c>
      <c r="B132" s="196"/>
      <c r="C132" s="196"/>
      <c r="D132" s="196"/>
      <c r="E132" s="192"/>
      <c r="F132" s="192"/>
      <c r="G132" s="192"/>
      <c r="H132" s="108"/>
    </row>
    <row r="133" spans="1:8" ht="22.2">
      <c r="A133" s="293" t="s">
        <v>21</v>
      </c>
      <c r="B133" s="192"/>
      <c r="C133" s="286">
        <f>'填報順序1-參賽單位資料'!D5</f>
        <v>0</v>
      </c>
      <c r="D133" s="294"/>
      <c r="E133" s="294"/>
      <c r="F133" s="294"/>
      <c r="G133" s="294"/>
      <c r="H133" s="108"/>
    </row>
    <row r="134" spans="1:8" ht="22.2">
      <c r="A134" s="195" t="s">
        <v>84</v>
      </c>
      <c r="B134" s="196"/>
      <c r="C134" s="196"/>
      <c r="D134" s="196"/>
      <c r="E134" s="196"/>
      <c r="F134" s="196"/>
      <c r="G134" s="196"/>
      <c r="H134" s="96"/>
    </row>
  </sheetData>
  <sheetProtection password="CC33" sheet="1" scenarios="1" selectLockedCells="1"/>
  <mergeCells count="48">
    <mergeCell ref="A73:G73"/>
    <mergeCell ref="C74:G74"/>
    <mergeCell ref="G76:G77"/>
    <mergeCell ref="C102:G102"/>
    <mergeCell ref="A103:A104"/>
    <mergeCell ref="B103:B104"/>
    <mergeCell ref="C103:D103"/>
    <mergeCell ref="E103:E104"/>
    <mergeCell ref="F103:F104"/>
    <mergeCell ref="G103:G104"/>
    <mergeCell ref="A133:B133"/>
    <mergeCell ref="C133:G133"/>
    <mergeCell ref="A132:G132"/>
    <mergeCell ref="A134:G134"/>
    <mergeCell ref="A17:G17"/>
    <mergeCell ref="A45:A46"/>
    <mergeCell ref="B45:B46"/>
    <mergeCell ref="C45:D45"/>
    <mergeCell ref="E45:E46"/>
    <mergeCell ref="F45:F46"/>
    <mergeCell ref="A75:G75"/>
    <mergeCell ref="A76:A77"/>
    <mergeCell ref="B76:B77"/>
    <mergeCell ref="C76:D76"/>
    <mergeCell ref="E76:E77"/>
    <mergeCell ref="F76:F77"/>
    <mergeCell ref="G45:G46"/>
    <mergeCell ref="C44:G44"/>
    <mergeCell ref="C9:G9"/>
    <mergeCell ref="C10:G10"/>
    <mergeCell ref="A18:A19"/>
    <mergeCell ref="B18:B19"/>
    <mergeCell ref="E18:E19"/>
    <mergeCell ref="F18:F19"/>
    <mergeCell ref="G18:G19"/>
    <mergeCell ref="C18:D18"/>
    <mergeCell ref="A15:G15"/>
    <mergeCell ref="C16:G16"/>
    <mergeCell ref="A4:G4"/>
    <mergeCell ref="A14:G14"/>
    <mergeCell ref="A1:G1"/>
    <mergeCell ref="A2:G2"/>
    <mergeCell ref="A5:G5"/>
    <mergeCell ref="A12:G12"/>
    <mergeCell ref="A11:G11"/>
    <mergeCell ref="C6:G6"/>
    <mergeCell ref="C7:G7"/>
    <mergeCell ref="C8:G8"/>
  </mergeCells>
  <phoneticPr fontId="1" type="noConversion"/>
  <dataValidations count="1">
    <dataValidation errorStyle="warning" operator="lessThanOrEqual" allowBlank="1" showInputMessage="1" showErrorMessage="1" errorTitle="逾四個字" error="請輸入4個字內之單位簡稱" sqref="C133 A133:A134 A131:C132 D131:G131 H131:IV134"/>
  </dataValidations>
  <pageMargins left="0.62992125984251968" right="0.62992125984251968" top="0.62992125984251968" bottom="0.47244094488188981" header="0.31496062992125984" footer="0.31496062992125984"/>
  <pageSetup paperSize="9" orientation="portrait" r:id="rId1"/>
  <rowBreaks count="1" manualBreakCount="1">
    <brk id="14" max="16383" man="1"/>
  </rowBreaks>
</worksheet>
</file>

<file path=xl/worksheets/sheet8.xml><?xml version="1.0" encoding="utf-8"?>
<worksheet xmlns="http://schemas.openxmlformats.org/spreadsheetml/2006/main" xmlns:r="http://schemas.openxmlformats.org/officeDocument/2006/relationships">
  <sheetPr>
    <tabColor theme="0"/>
  </sheetPr>
  <dimension ref="A1:C253"/>
  <sheetViews>
    <sheetView topLeftCell="A16" workbookViewId="0">
      <selection activeCell="B24" sqref="B24"/>
    </sheetView>
  </sheetViews>
  <sheetFormatPr defaultRowHeight="16.2"/>
  <cols>
    <col min="1" max="1" width="16.33203125" style="175" customWidth="1"/>
    <col min="2" max="2" width="75.6640625" style="101" customWidth="1"/>
    <col min="3" max="3" width="8.88671875" style="175"/>
    <col min="4" max="4" width="8.88671875" style="175" customWidth="1"/>
    <col min="5" max="16384" width="8.88671875" style="175"/>
  </cols>
  <sheetData>
    <row r="1" spans="1:2" ht="24.6">
      <c r="A1" s="297" t="str">
        <f>'填報順序1-參賽單位資料'!A1:D1</f>
        <v>2016年第三屆運博分齡游泳錦標賽</v>
      </c>
      <c r="B1" s="298"/>
    </row>
    <row r="2" spans="1:2" ht="22.2">
      <c r="A2" s="299" t="s">
        <v>40</v>
      </c>
      <c r="B2" s="192"/>
    </row>
    <row r="3" spans="1:2" ht="22.2" customHeight="1"/>
    <row r="4" spans="1:2" ht="79.95" customHeight="1">
      <c r="A4" s="300" t="s">
        <v>76</v>
      </c>
      <c r="B4" s="192"/>
    </row>
    <row r="5" spans="1:2" ht="79.95" customHeight="1">
      <c r="A5" s="300" t="s">
        <v>77</v>
      </c>
      <c r="B5" s="276"/>
    </row>
    <row r="6" spans="1:2" ht="79.95" customHeight="1">
      <c r="A6" s="300" t="s">
        <v>78</v>
      </c>
      <c r="B6" s="192"/>
    </row>
    <row r="7" spans="1:2" ht="79.95" customHeight="1">
      <c r="A7" s="300" t="s">
        <v>199</v>
      </c>
      <c r="B7" s="192"/>
    </row>
    <row r="9" spans="1:2" ht="90" customHeight="1">
      <c r="A9" s="302" t="s">
        <v>79</v>
      </c>
      <c r="B9" s="303"/>
    </row>
    <row r="10" spans="1:2" ht="77.400000000000006" customHeight="1">
      <c r="A10" s="304" t="s">
        <v>80</v>
      </c>
      <c r="B10" s="303"/>
    </row>
    <row r="11" spans="1:2" ht="40.200000000000003" customHeight="1">
      <c r="A11" s="304" t="s">
        <v>38</v>
      </c>
      <c r="B11" s="303"/>
    </row>
    <row r="12" spans="1:2" ht="40.200000000000003" customHeight="1">
      <c r="A12" s="304" t="s">
        <v>39</v>
      </c>
      <c r="B12" s="303"/>
    </row>
    <row r="14" spans="1:2" ht="40.200000000000003" customHeight="1">
      <c r="A14" s="305" t="s">
        <v>200</v>
      </c>
      <c r="B14" s="303"/>
    </row>
    <row r="15" spans="1:2" ht="22.2">
      <c r="A15" s="306" t="s">
        <v>47</v>
      </c>
      <c r="B15" s="192"/>
    </row>
    <row r="16" spans="1:2" s="176" customFormat="1" ht="24.6">
      <c r="A16" s="297" t="str">
        <f>'填報順序1-參賽單位資料'!A1:D1</f>
        <v>2016年第三屆運博分齡游泳錦標賽</v>
      </c>
      <c r="B16" s="192"/>
    </row>
    <row r="17" spans="1:3" s="176" customFormat="1" ht="22.2">
      <c r="A17" s="46" t="s">
        <v>81</v>
      </c>
      <c r="B17" s="177">
        <f>'填報順序1-參賽單位資料'!D5</f>
        <v>0</v>
      </c>
      <c r="C17" s="178"/>
    </row>
    <row r="18" spans="1:3" s="176" customFormat="1" ht="22.2">
      <c r="A18" s="301" t="s">
        <v>45</v>
      </c>
      <c r="B18" s="192"/>
    </row>
    <row r="19" spans="1:3" s="52" customFormat="1">
      <c r="B19" s="110"/>
    </row>
    <row r="20" spans="1:3" s="52" customFormat="1">
      <c r="B20" s="110"/>
    </row>
    <row r="21" spans="1:3" s="52" customFormat="1">
      <c r="B21" s="110"/>
    </row>
    <row r="22" spans="1:3" s="52" customFormat="1">
      <c r="B22" s="110"/>
    </row>
    <row r="23" spans="1:3" s="52" customFormat="1">
      <c r="B23" s="110"/>
    </row>
    <row r="24" spans="1:3" s="52" customFormat="1">
      <c r="B24" s="110"/>
    </row>
    <row r="25" spans="1:3" s="52" customFormat="1">
      <c r="B25" s="110"/>
    </row>
    <row r="26" spans="1:3" s="52" customFormat="1">
      <c r="B26" s="110"/>
    </row>
    <row r="27" spans="1:3" s="52" customFormat="1">
      <c r="B27" s="110"/>
    </row>
    <row r="28" spans="1:3" s="52" customFormat="1">
      <c r="B28" s="110"/>
    </row>
    <row r="29" spans="1:3" s="52" customFormat="1">
      <c r="B29" s="110"/>
    </row>
    <row r="30" spans="1:3" s="52" customFormat="1">
      <c r="B30" s="110"/>
    </row>
    <row r="31" spans="1:3" s="52" customFormat="1">
      <c r="B31" s="110"/>
    </row>
    <row r="32" spans="1:3" s="52" customFormat="1">
      <c r="B32" s="110"/>
    </row>
    <row r="33" spans="2:2" s="52" customFormat="1">
      <c r="B33" s="110"/>
    </row>
    <row r="34" spans="2:2" s="52" customFormat="1">
      <c r="B34" s="110"/>
    </row>
    <row r="35" spans="2:2" s="52" customFormat="1">
      <c r="B35" s="110"/>
    </row>
    <row r="36" spans="2:2" s="52" customFormat="1">
      <c r="B36" s="110"/>
    </row>
    <row r="37" spans="2:2" s="52" customFormat="1">
      <c r="B37" s="110"/>
    </row>
    <row r="38" spans="2:2" s="52" customFormat="1">
      <c r="B38" s="110"/>
    </row>
    <row r="39" spans="2:2" s="52" customFormat="1">
      <c r="B39" s="110"/>
    </row>
    <row r="40" spans="2:2" s="52" customFormat="1">
      <c r="B40" s="110"/>
    </row>
    <row r="41" spans="2:2" s="52" customFormat="1">
      <c r="B41" s="110"/>
    </row>
    <row r="42" spans="2:2" s="52" customFormat="1">
      <c r="B42" s="110"/>
    </row>
    <row r="43" spans="2:2" s="52" customFormat="1">
      <c r="B43" s="110"/>
    </row>
    <row r="44" spans="2:2" s="52" customFormat="1">
      <c r="B44" s="110"/>
    </row>
    <row r="45" spans="2:2" s="52" customFormat="1">
      <c r="B45" s="110"/>
    </row>
    <row r="46" spans="2:2" s="52" customFormat="1">
      <c r="B46" s="110"/>
    </row>
    <row r="47" spans="2:2" s="52" customFormat="1">
      <c r="B47" s="110"/>
    </row>
    <row r="48" spans="2:2" s="52" customFormat="1">
      <c r="B48" s="110"/>
    </row>
    <row r="49" spans="2:2" s="52" customFormat="1">
      <c r="B49" s="110"/>
    </row>
    <row r="50" spans="2:2" s="52" customFormat="1">
      <c r="B50" s="110"/>
    </row>
    <row r="51" spans="2:2" s="52" customFormat="1">
      <c r="B51" s="110"/>
    </row>
    <row r="52" spans="2:2" s="52" customFormat="1">
      <c r="B52" s="110"/>
    </row>
    <row r="53" spans="2:2" s="52" customFormat="1">
      <c r="B53" s="110"/>
    </row>
    <row r="54" spans="2:2" s="52" customFormat="1">
      <c r="B54" s="110"/>
    </row>
    <row r="55" spans="2:2" s="52" customFormat="1">
      <c r="B55" s="110"/>
    </row>
    <row r="56" spans="2:2" s="52" customFormat="1">
      <c r="B56" s="110"/>
    </row>
    <row r="57" spans="2:2" s="52" customFormat="1">
      <c r="B57" s="110"/>
    </row>
    <row r="58" spans="2:2" s="52" customFormat="1">
      <c r="B58" s="110"/>
    </row>
    <row r="59" spans="2:2" s="52" customFormat="1">
      <c r="B59" s="110"/>
    </row>
    <row r="60" spans="2:2" s="52" customFormat="1">
      <c r="B60" s="110"/>
    </row>
    <row r="61" spans="2:2" s="52" customFormat="1">
      <c r="B61" s="110"/>
    </row>
    <row r="62" spans="2:2" s="52" customFormat="1">
      <c r="B62" s="110"/>
    </row>
    <row r="63" spans="2:2" s="52" customFormat="1">
      <c r="B63" s="110"/>
    </row>
    <row r="64" spans="2:2" s="52" customFormat="1">
      <c r="B64" s="110"/>
    </row>
    <row r="65" spans="2:2" s="52" customFormat="1">
      <c r="B65" s="110"/>
    </row>
    <row r="66" spans="2:2" s="52" customFormat="1">
      <c r="B66" s="110"/>
    </row>
    <row r="67" spans="2:2" s="52" customFormat="1">
      <c r="B67" s="110"/>
    </row>
    <row r="68" spans="2:2" s="52" customFormat="1">
      <c r="B68" s="110"/>
    </row>
    <row r="69" spans="2:2" s="52" customFormat="1">
      <c r="B69" s="110"/>
    </row>
    <row r="70" spans="2:2" s="52" customFormat="1">
      <c r="B70" s="110"/>
    </row>
    <row r="71" spans="2:2" s="52" customFormat="1">
      <c r="B71" s="110"/>
    </row>
    <row r="72" spans="2:2" s="52" customFormat="1">
      <c r="B72" s="110"/>
    </row>
    <row r="73" spans="2:2" s="52" customFormat="1">
      <c r="B73" s="110"/>
    </row>
    <row r="74" spans="2:2" s="52" customFormat="1">
      <c r="B74" s="110"/>
    </row>
    <row r="75" spans="2:2" s="52" customFormat="1">
      <c r="B75" s="110"/>
    </row>
    <row r="76" spans="2:2" s="52" customFormat="1">
      <c r="B76" s="110"/>
    </row>
    <row r="77" spans="2:2" s="52" customFormat="1">
      <c r="B77" s="110"/>
    </row>
    <row r="78" spans="2:2" s="52" customFormat="1">
      <c r="B78" s="110"/>
    </row>
    <row r="79" spans="2:2" s="52" customFormat="1">
      <c r="B79" s="110"/>
    </row>
    <row r="80" spans="2:2" s="52" customFormat="1">
      <c r="B80" s="110"/>
    </row>
    <row r="81" spans="2:2" s="52" customFormat="1">
      <c r="B81" s="110"/>
    </row>
    <row r="82" spans="2:2" s="52" customFormat="1">
      <c r="B82" s="110"/>
    </row>
    <row r="83" spans="2:2" s="52" customFormat="1">
      <c r="B83" s="110"/>
    </row>
    <row r="84" spans="2:2" s="52" customFormat="1">
      <c r="B84" s="110"/>
    </row>
    <row r="85" spans="2:2" s="52" customFormat="1">
      <c r="B85" s="110"/>
    </row>
    <row r="86" spans="2:2" s="52" customFormat="1">
      <c r="B86" s="110"/>
    </row>
    <row r="87" spans="2:2" s="52" customFormat="1">
      <c r="B87" s="110"/>
    </row>
    <row r="88" spans="2:2" s="52" customFormat="1">
      <c r="B88" s="110"/>
    </row>
    <row r="89" spans="2:2" s="52" customFormat="1">
      <c r="B89" s="110"/>
    </row>
    <row r="90" spans="2:2" s="52" customFormat="1">
      <c r="B90" s="110"/>
    </row>
    <row r="91" spans="2:2" s="52" customFormat="1">
      <c r="B91" s="110"/>
    </row>
    <row r="92" spans="2:2" s="52" customFormat="1">
      <c r="B92" s="110"/>
    </row>
    <row r="93" spans="2:2" s="52" customFormat="1">
      <c r="B93" s="110"/>
    </row>
    <row r="94" spans="2:2" s="52" customFormat="1">
      <c r="B94" s="110"/>
    </row>
    <row r="95" spans="2:2" s="52" customFormat="1">
      <c r="B95" s="110"/>
    </row>
    <row r="96" spans="2:2" s="52" customFormat="1">
      <c r="B96" s="110"/>
    </row>
    <row r="97" spans="2:2" s="52" customFormat="1">
      <c r="B97" s="110"/>
    </row>
    <row r="98" spans="2:2" s="52" customFormat="1">
      <c r="B98" s="110"/>
    </row>
    <row r="99" spans="2:2" s="52" customFormat="1">
      <c r="B99" s="110"/>
    </row>
    <row r="100" spans="2:2" s="52" customFormat="1">
      <c r="B100" s="110"/>
    </row>
    <row r="101" spans="2:2" s="52" customFormat="1">
      <c r="B101" s="110"/>
    </row>
    <row r="102" spans="2:2" s="52" customFormat="1">
      <c r="B102" s="110"/>
    </row>
    <row r="103" spans="2:2" s="52" customFormat="1">
      <c r="B103" s="110"/>
    </row>
    <row r="104" spans="2:2" s="52" customFormat="1">
      <c r="B104" s="110"/>
    </row>
    <row r="105" spans="2:2" s="52" customFormat="1">
      <c r="B105" s="110"/>
    </row>
    <row r="106" spans="2:2" s="52" customFormat="1">
      <c r="B106" s="110"/>
    </row>
    <row r="107" spans="2:2" s="52" customFormat="1">
      <c r="B107" s="110"/>
    </row>
    <row r="108" spans="2:2" s="52" customFormat="1">
      <c r="B108" s="110"/>
    </row>
    <row r="109" spans="2:2" s="52" customFormat="1">
      <c r="B109" s="110"/>
    </row>
    <row r="110" spans="2:2" s="52" customFormat="1">
      <c r="B110" s="110"/>
    </row>
    <row r="111" spans="2:2" s="52" customFormat="1">
      <c r="B111" s="110"/>
    </row>
    <row r="112" spans="2:2" s="52" customFormat="1">
      <c r="B112" s="110"/>
    </row>
    <row r="113" spans="2:2" s="52" customFormat="1">
      <c r="B113" s="110"/>
    </row>
    <row r="114" spans="2:2" s="52" customFormat="1">
      <c r="B114" s="110"/>
    </row>
    <row r="115" spans="2:2" s="52" customFormat="1">
      <c r="B115" s="110"/>
    </row>
    <row r="116" spans="2:2" s="52" customFormat="1">
      <c r="B116" s="110"/>
    </row>
    <row r="117" spans="2:2" s="52" customFormat="1">
      <c r="B117" s="110"/>
    </row>
    <row r="118" spans="2:2" s="52" customFormat="1">
      <c r="B118" s="110"/>
    </row>
    <row r="119" spans="2:2" s="52" customFormat="1">
      <c r="B119" s="110"/>
    </row>
    <row r="120" spans="2:2" s="52" customFormat="1">
      <c r="B120" s="110"/>
    </row>
    <row r="121" spans="2:2" s="52" customFormat="1">
      <c r="B121" s="110"/>
    </row>
    <row r="122" spans="2:2" s="52" customFormat="1">
      <c r="B122" s="110"/>
    </row>
    <row r="123" spans="2:2" s="52" customFormat="1">
      <c r="B123" s="110"/>
    </row>
    <row r="124" spans="2:2" s="52" customFormat="1">
      <c r="B124" s="110"/>
    </row>
    <row r="125" spans="2:2" s="52" customFormat="1">
      <c r="B125" s="110"/>
    </row>
    <row r="126" spans="2:2" s="52" customFormat="1">
      <c r="B126" s="110"/>
    </row>
    <row r="127" spans="2:2" s="52" customFormat="1">
      <c r="B127" s="110"/>
    </row>
    <row r="128" spans="2:2" s="52" customFormat="1">
      <c r="B128" s="110"/>
    </row>
    <row r="129" spans="2:2" s="52" customFormat="1">
      <c r="B129" s="110"/>
    </row>
    <row r="130" spans="2:2" s="52" customFormat="1">
      <c r="B130" s="110"/>
    </row>
    <row r="131" spans="2:2" s="52" customFormat="1">
      <c r="B131" s="110"/>
    </row>
    <row r="132" spans="2:2" s="52" customFormat="1">
      <c r="B132" s="110"/>
    </row>
    <row r="133" spans="2:2" s="52" customFormat="1">
      <c r="B133" s="110"/>
    </row>
    <row r="134" spans="2:2" s="52" customFormat="1">
      <c r="B134" s="110"/>
    </row>
    <row r="135" spans="2:2" s="52" customFormat="1">
      <c r="B135" s="110"/>
    </row>
    <row r="136" spans="2:2" s="52" customFormat="1">
      <c r="B136" s="110"/>
    </row>
    <row r="137" spans="2:2" s="52" customFormat="1">
      <c r="B137" s="110"/>
    </row>
    <row r="138" spans="2:2" s="52" customFormat="1">
      <c r="B138" s="110"/>
    </row>
    <row r="139" spans="2:2" s="52" customFormat="1">
      <c r="B139" s="110"/>
    </row>
    <row r="140" spans="2:2" s="52" customFormat="1">
      <c r="B140" s="110"/>
    </row>
    <row r="141" spans="2:2" s="52" customFormat="1">
      <c r="B141" s="110"/>
    </row>
    <row r="142" spans="2:2" s="52" customFormat="1">
      <c r="B142" s="110"/>
    </row>
    <row r="143" spans="2:2" s="52" customFormat="1">
      <c r="B143" s="110"/>
    </row>
    <row r="144" spans="2:2" s="52" customFormat="1">
      <c r="B144" s="110"/>
    </row>
    <row r="145" spans="2:2" s="52" customFormat="1">
      <c r="B145" s="110"/>
    </row>
    <row r="146" spans="2:2" s="52" customFormat="1">
      <c r="B146" s="110"/>
    </row>
    <row r="147" spans="2:2" s="52" customFormat="1">
      <c r="B147" s="110"/>
    </row>
    <row r="148" spans="2:2" s="52" customFormat="1">
      <c r="B148" s="110"/>
    </row>
    <row r="149" spans="2:2" s="52" customFormat="1">
      <c r="B149" s="110"/>
    </row>
    <row r="150" spans="2:2" s="52" customFormat="1">
      <c r="B150" s="110"/>
    </row>
    <row r="151" spans="2:2" s="52" customFormat="1">
      <c r="B151" s="110"/>
    </row>
    <row r="152" spans="2:2" s="52" customFormat="1">
      <c r="B152" s="110"/>
    </row>
    <row r="153" spans="2:2" s="52" customFormat="1">
      <c r="B153" s="110"/>
    </row>
    <row r="154" spans="2:2" s="52" customFormat="1">
      <c r="B154" s="110"/>
    </row>
    <row r="155" spans="2:2" s="52" customFormat="1">
      <c r="B155" s="110"/>
    </row>
    <row r="156" spans="2:2" s="52" customFormat="1">
      <c r="B156" s="110"/>
    </row>
    <row r="157" spans="2:2" s="52" customFormat="1">
      <c r="B157" s="110"/>
    </row>
    <row r="158" spans="2:2" s="52" customFormat="1">
      <c r="B158" s="110"/>
    </row>
    <row r="159" spans="2:2" s="52" customFormat="1">
      <c r="B159" s="110"/>
    </row>
    <row r="160" spans="2:2" s="52" customFormat="1">
      <c r="B160" s="110"/>
    </row>
    <row r="161" spans="2:2" s="52" customFormat="1">
      <c r="B161" s="110"/>
    </row>
    <row r="162" spans="2:2" s="52" customFormat="1">
      <c r="B162" s="110"/>
    </row>
    <row r="163" spans="2:2" s="52" customFormat="1">
      <c r="B163" s="110"/>
    </row>
    <row r="164" spans="2:2" s="52" customFormat="1">
      <c r="B164" s="110"/>
    </row>
    <row r="165" spans="2:2" s="52" customFormat="1">
      <c r="B165" s="110"/>
    </row>
    <row r="166" spans="2:2" s="52" customFormat="1">
      <c r="B166" s="110"/>
    </row>
    <row r="167" spans="2:2" s="52" customFormat="1">
      <c r="B167" s="110"/>
    </row>
    <row r="168" spans="2:2" s="52" customFormat="1">
      <c r="B168" s="110"/>
    </row>
    <row r="169" spans="2:2" s="52" customFormat="1">
      <c r="B169" s="110"/>
    </row>
    <row r="170" spans="2:2" s="52" customFormat="1">
      <c r="B170" s="110"/>
    </row>
    <row r="171" spans="2:2" s="52" customFormat="1">
      <c r="B171" s="110"/>
    </row>
    <row r="172" spans="2:2" s="52" customFormat="1">
      <c r="B172" s="110"/>
    </row>
    <row r="173" spans="2:2" s="52" customFormat="1">
      <c r="B173" s="110"/>
    </row>
    <row r="174" spans="2:2" s="52" customFormat="1">
      <c r="B174" s="110"/>
    </row>
    <row r="175" spans="2:2" s="52" customFormat="1">
      <c r="B175" s="110"/>
    </row>
    <row r="176" spans="2:2" s="52" customFormat="1">
      <c r="B176" s="110"/>
    </row>
    <row r="177" spans="2:2" s="52" customFormat="1">
      <c r="B177" s="110"/>
    </row>
    <row r="178" spans="2:2" s="52" customFormat="1">
      <c r="B178" s="110"/>
    </row>
    <row r="179" spans="2:2" s="52" customFormat="1">
      <c r="B179" s="110"/>
    </row>
    <row r="180" spans="2:2" s="52" customFormat="1">
      <c r="B180" s="110"/>
    </row>
    <row r="181" spans="2:2" s="52" customFormat="1">
      <c r="B181" s="110"/>
    </row>
    <row r="182" spans="2:2" s="52" customFormat="1">
      <c r="B182" s="110"/>
    </row>
    <row r="183" spans="2:2" s="52" customFormat="1">
      <c r="B183" s="110"/>
    </row>
    <row r="184" spans="2:2" s="52" customFormat="1">
      <c r="B184" s="110"/>
    </row>
    <row r="185" spans="2:2" s="52" customFormat="1">
      <c r="B185" s="110"/>
    </row>
    <row r="186" spans="2:2" s="52" customFormat="1">
      <c r="B186" s="110"/>
    </row>
    <row r="187" spans="2:2" s="52" customFormat="1">
      <c r="B187" s="110"/>
    </row>
    <row r="188" spans="2:2" s="52" customFormat="1">
      <c r="B188" s="110"/>
    </row>
    <row r="189" spans="2:2" s="52" customFormat="1">
      <c r="B189" s="110"/>
    </row>
    <row r="190" spans="2:2" s="52" customFormat="1">
      <c r="B190" s="110"/>
    </row>
    <row r="191" spans="2:2" s="52" customFormat="1">
      <c r="B191" s="110"/>
    </row>
    <row r="192" spans="2:2" s="52" customFormat="1">
      <c r="B192" s="110"/>
    </row>
    <row r="193" spans="2:2" s="52" customFormat="1">
      <c r="B193" s="110"/>
    </row>
    <row r="194" spans="2:2" s="52" customFormat="1">
      <c r="B194" s="110"/>
    </row>
    <row r="195" spans="2:2" s="52" customFormat="1">
      <c r="B195" s="110"/>
    </row>
    <row r="196" spans="2:2" s="52" customFormat="1">
      <c r="B196" s="110"/>
    </row>
    <row r="197" spans="2:2" s="52" customFormat="1">
      <c r="B197" s="110"/>
    </row>
    <row r="198" spans="2:2" s="52" customFormat="1">
      <c r="B198" s="110"/>
    </row>
    <row r="199" spans="2:2" s="52" customFormat="1">
      <c r="B199" s="110"/>
    </row>
    <row r="200" spans="2:2" s="52" customFormat="1">
      <c r="B200" s="110"/>
    </row>
    <row r="201" spans="2:2" s="52" customFormat="1">
      <c r="B201" s="110"/>
    </row>
    <row r="202" spans="2:2" s="52" customFormat="1">
      <c r="B202" s="110"/>
    </row>
    <row r="203" spans="2:2" s="52" customFormat="1">
      <c r="B203" s="110"/>
    </row>
    <row r="204" spans="2:2" s="52" customFormat="1">
      <c r="B204" s="110"/>
    </row>
    <row r="205" spans="2:2" s="52" customFormat="1">
      <c r="B205" s="110"/>
    </row>
    <row r="206" spans="2:2" s="52" customFormat="1">
      <c r="B206" s="110"/>
    </row>
    <row r="207" spans="2:2" s="52" customFormat="1">
      <c r="B207" s="110"/>
    </row>
    <row r="208" spans="2:2" s="52" customFormat="1">
      <c r="B208" s="110"/>
    </row>
    <row r="209" spans="2:2" s="52" customFormat="1">
      <c r="B209" s="110"/>
    </row>
    <row r="210" spans="2:2" s="52" customFormat="1">
      <c r="B210" s="110"/>
    </row>
    <row r="211" spans="2:2" s="52" customFormat="1">
      <c r="B211" s="110"/>
    </row>
    <row r="212" spans="2:2" s="52" customFormat="1">
      <c r="B212" s="110"/>
    </row>
    <row r="213" spans="2:2" s="52" customFormat="1">
      <c r="B213" s="110"/>
    </row>
    <row r="214" spans="2:2" s="52" customFormat="1">
      <c r="B214" s="110"/>
    </row>
    <row r="215" spans="2:2" s="52" customFormat="1">
      <c r="B215" s="110"/>
    </row>
    <row r="216" spans="2:2" s="52" customFormat="1">
      <c r="B216" s="110"/>
    </row>
    <row r="217" spans="2:2" s="52" customFormat="1">
      <c r="B217" s="110"/>
    </row>
    <row r="218" spans="2:2" s="52" customFormat="1">
      <c r="B218" s="110"/>
    </row>
    <row r="219" spans="2:2" s="52" customFormat="1">
      <c r="B219" s="110"/>
    </row>
    <row r="220" spans="2:2" s="52" customFormat="1">
      <c r="B220" s="110"/>
    </row>
    <row r="221" spans="2:2" s="52" customFormat="1">
      <c r="B221" s="110"/>
    </row>
    <row r="222" spans="2:2" s="52" customFormat="1">
      <c r="B222" s="110"/>
    </row>
    <row r="223" spans="2:2" s="52" customFormat="1">
      <c r="B223" s="110"/>
    </row>
    <row r="224" spans="2:2" s="52" customFormat="1">
      <c r="B224" s="110"/>
    </row>
    <row r="225" spans="2:2" s="52" customFormat="1">
      <c r="B225" s="110"/>
    </row>
    <row r="226" spans="2:2" s="52" customFormat="1">
      <c r="B226" s="110"/>
    </row>
    <row r="227" spans="2:2" s="52" customFormat="1">
      <c r="B227" s="110"/>
    </row>
    <row r="228" spans="2:2" s="52" customFormat="1">
      <c r="B228" s="110"/>
    </row>
    <row r="229" spans="2:2" s="52" customFormat="1">
      <c r="B229" s="110"/>
    </row>
    <row r="230" spans="2:2" s="52" customFormat="1">
      <c r="B230" s="110"/>
    </row>
    <row r="231" spans="2:2" s="52" customFormat="1">
      <c r="B231" s="110"/>
    </row>
    <row r="232" spans="2:2" s="52" customFormat="1">
      <c r="B232" s="110"/>
    </row>
    <row r="233" spans="2:2" s="52" customFormat="1">
      <c r="B233" s="110"/>
    </row>
    <row r="234" spans="2:2" s="52" customFormat="1">
      <c r="B234" s="110"/>
    </row>
    <row r="235" spans="2:2" s="52" customFormat="1">
      <c r="B235" s="110"/>
    </row>
    <row r="236" spans="2:2" s="52" customFormat="1">
      <c r="B236" s="110"/>
    </row>
    <row r="237" spans="2:2" s="52" customFormat="1">
      <c r="B237" s="110"/>
    </row>
    <row r="238" spans="2:2" s="52" customFormat="1">
      <c r="B238" s="110"/>
    </row>
    <row r="239" spans="2:2" s="52" customFormat="1">
      <c r="B239" s="110"/>
    </row>
    <row r="240" spans="2:2" s="52" customFormat="1">
      <c r="B240" s="110"/>
    </row>
    <row r="241" spans="2:2" s="52" customFormat="1">
      <c r="B241" s="110"/>
    </row>
    <row r="242" spans="2:2" s="52" customFormat="1">
      <c r="B242" s="110"/>
    </row>
    <row r="243" spans="2:2" s="52" customFormat="1">
      <c r="B243" s="110"/>
    </row>
    <row r="244" spans="2:2" s="52" customFormat="1">
      <c r="B244" s="110"/>
    </row>
    <row r="245" spans="2:2" s="52" customFormat="1">
      <c r="B245" s="110"/>
    </row>
    <row r="246" spans="2:2" s="52" customFormat="1">
      <c r="B246" s="110"/>
    </row>
    <row r="247" spans="2:2" s="52" customFormat="1">
      <c r="B247" s="110"/>
    </row>
    <row r="248" spans="2:2" s="52" customFormat="1">
      <c r="B248" s="110"/>
    </row>
    <row r="249" spans="2:2" s="52" customFormat="1">
      <c r="B249" s="110"/>
    </row>
    <row r="250" spans="2:2" s="52" customFormat="1">
      <c r="B250" s="110"/>
    </row>
    <row r="251" spans="2:2" s="52" customFormat="1">
      <c r="B251" s="110"/>
    </row>
    <row r="252" spans="2:2" s="52" customFormat="1">
      <c r="B252" s="110"/>
    </row>
    <row r="253" spans="2:2" s="52" customFormat="1">
      <c r="B253" s="110"/>
    </row>
  </sheetData>
  <sheetProtection password="CC33" sheet="1" scenarios="1" selectLockedCells="1"/>
  <mergeCells count="14">
    <mergeCell ref="A7:B7"/>
    <mergeCell ref="A16:B16"/>
    <mergeCell ref="A18:B18"/>
    <mergeCell ref="A9:B9"/>
    <mergeCell ref="A10:B10"/>
    <mergeCell ref="A11:B11"/>
    <mergeCell ref="A12:B12"/>
    <mergeCell ref="A14:B14"/>
    <mergeCell ref="A15:B15"/>
    <mergeCell ref="A1:B1"/>
    <mergeCell ref="A2:B2"/>
    <mergeCell ref="A4:B4"/>
    <mergeCell ref="A5:B5"/>
    <mergeCell ref="A6:B6"/>
  </mergeCells>
  <phoneticPr fontId="23" type="noConversion"/>
  <dataValidations count="1">
    <dataValidation errorStyle="warning" operator="lessThanOrEqual" allowBlank="1" showInputMessage="1" showErrorMessage="1" errorTitle="逾四個字" error="請輸入4個字內之單位簡稱" sqref="A16:A18 C16:IV18"/>
  </dataValidations>
  <pageMargins left="0.51181102362204722" right="0.51181102362204722" top="0.74803149606299213" bottom="0.74803149606299213" header="0.31496062992125984" footer="0.31496062992125984"/>
  <pageSetup paperSize="9" orientation="portrait" horizontalDpi="0" verticalDpi="0" r:id="rId1"/>
  <rowBreaks count="1" manualBreakCount="1">
    <brk id="15" max="16383" man="1"/>
  </rowBreaks>
</worksheet>
</file>

<file path=xl/worksheets/sheet9.xml><?xml version="1.0" encoding="utf-8"?>
<worksheet xmlns="http://schemas.openxmlformats.org/spreadsheetml/2006/main" xmlns:r="http://schemas.openxmlformats.org/officeDocument/2006/relationships">
  <sheetPr>
    <tabColor rgb="FF00B0F0"/>
  </sheetPr>
  <dimension ref="A1:Y111"/>
  <sheetViews>
    <sheetView workbookViewId="0">
      <pane ySplit="5" topLeftCell="A57" activePane="bottomLeft" state="frozen"/>
      <selection pane="bottomLeft" activeCell="O61" sqref="O61"/>
    </sheetView>
  </sheetViews>
  <sheetFormatPr defaultColWidth="9" defaultRowHeight="13.8"/>
  <cols>
    <col min="1" max="1" width="2.88671875" style="4" customWidth="1"/>
    <col min="2" max="2" width="8.33203125" style="80" customWidth="1"/>
    <col min="3" max="3" width="5.77734375" style="144" customWidth="1"/>
    <col min="4" max="4" width="3.88671875" style="80" customWidth="1"/>
    <col min="5" max="5" width="3.21875" style="80" customWidth="1"/>
    <col min="6" max="6" width="5.44140625" style="82" customWidth="1"/>
    <col min="7" max="7" width="3.77734375" style="83" customWidth="1"/>
    <col min="8" max="8" width="5.21875" style="83" customWidth="1"/>
    <col min="9" max="9" width="6.77734375" style="37" customWidth="1"/>
    <col min="10" max="10" width="5.21875" style="83" customWidth="1"/>
    <col min="11" max="11" width="6.77734375" style="37" customWidth="1"/>
    <col min="12" max="12" width="5.21875" style="37" customWidth="1"/>
    <col min="13" max="13" width="6.77734375" style="37" customWidth="1"/>
    <col min="14" max="14" width="5.21875" style="37" customWidth="1"/>
    <col min="15" max="15" width="6.77734375" style="37" customWidth="1"/>
    <col min="16" max="16" width="5.21875" style="37" customWidth="1"/>
    <col min="17" max="17" width="6.77734375" style="37" customWidth="1"/>
    <col min="18" max="18" width="5.77734375" style="83" customWidth="1"/>
    <col min="19" max="20" width="4.6640625" style="83" customWidth="1"/>
    <col min="21" max="21" width="5.77734375" style="81" customWidth="1"/>
    <col min="22" max="22" width="5.77734375" style="83" customWidth="1"/>
    <col min="23" max="24" width="4.6640625" style="83" customWidth="1"/>
    <col min="25" max="25" width="5.77734375" style="81" customWidth="1"/>
    <col min="26" max="16384" width="9" style="4"/>
  </cols>
  <sheetData>
    <row r="1" spans="1:25" s="79" customFormat="1" ht="22.2">
      <c r="A1" s="74" t="str">
        <f>'填報順序1-參賽單位資料'!A1:D1</f>
        <v>2016年第三屆運博分齡游泳錦標賽</v>
      </c>
      <c r="B1" s="75"/>
      <c r="C1" s="143"/>
      <c r="D1" s="75"/>
      <c r="E1" s="75"/>
      <c r="F1" s="76"/>
      <c r="G1" s="77"/>
      <c r="H1" s="77"/>
      <c r="I1" s="78"/>
      <c r="J1" s="77"/>
      <c r="K1" s="78"/>
      <c r="L1" s="78"/>
      <c r="M1" s="78"/>
      <c r="N1" s="78"/>
      <c r="O1" s="78"/>
      <c r="P1" s="78"/>
      <c r="Q1" s="78"/>
      <c r="R1" s="77"/>
      <c r="S1" s="77"/>
      <c r="T1" s="77"/>
      <c r="U1" s="78"/>
      <c r="V1" s="77"/>
      <c r="W1" s="77"/>
      <c r="X1" s="77"/>
      <c r="Y1" s="78"/>
    </row>
    <row r="2" spans="1:25" s="79" customFormat="1" ht="22.2">
      <c r="A2" s="74" t="s">
        <v>104</v>
      </c>
      <c r="B2" s="75"/>
      <c r="C2" s="143"/>
      <c r="D2" s="75"/>
      <c r="E2" s="75"/>
      <c r="F2" s="76"/>
      <c r="G2" s="77"/>
      <c r="H2" s="77"/>
      <c r="I2" s="78"/>
      <c r="J2" s="77"/>
      <c r="K2" s="78"/>
      <c r="L2" s="78"/>
      <c r="M2" s="78"/>
      <c r="N2" s="78"/>
      <c r="O2" s="78"/>
      <c r="P2" s="78"/>
      <c r="Q2" s="78"/>
      <c r="R2" s="77"/>
      <c r="S2" s="77"/>
      <c r="T2" s="77"/>
      <c r="U2" s="78"/>
      <c r="V2" s="77"/>
      <c r="W2" s="77"/>
      <c r="X2" s="77"/>
      <c r="Y2" s="78"/>
    </row>
    <row r="3" spans="1:25" s="79" customFormat="1" ht="22.2">
      <c r="A3" s="74"/>
      <c r="B3" s="75">
        <f>'填報順序1-參賽單位資料'!D5</f>
        <v>0</v>
      </c>
      <c r="C3" s="143"/>
      <c r="D3" s="75"/>
      <c r="E3" s="75"/>
      <c r="F3" s="76"/>
      <c r="G3" s="77"/>
      <c r="H3" s="77"/>
      <c r="I3" s="78"/>
      <c r="J3" s="77"/>
      <c r="K3" s="78"/>
      <c r="L3" s="78"/>
      <c r="M3" s="78"/>
      <c r="N3" s="78"/>
      <c r="O3" s="78"/>
      <c r="P3" s="78"/>
      <c r="Q3" s="78"/>
      <c r="R3" s="77"/>
      <c r="S3" s="77"/>
      <c r="T3" s="77"/>
      <c r="U3" s="78"/>
      <c r="V3" s="77"/>
      <c r="W3" s="77"/>
      <c r="X3" s="77"/>
      <c r="Y3" s="78"/>
    </row>
    <row r="4" spans="1:25" s="146" customFormat="1" ht="14.25" customHeight="1">
      <c r="A4" s="145"/>
      <c r="B4" s="309"/>
      <c r="C4" s="310"/>
      <c r="D4" s="310"/>
      <c r="E4" s="310"/>
      <c r="F4" s="310"/>
      <c r="G4" s="311"/>
      <c r="H4" s="312" t="s">
        <v>113</v>
      </c>
      <c r="I4" s="307"/>
      <c r="J4" s="307"/>
      <c r="K4" s="307"/>
      <c r="L4" s="313"/>
      <c r="M4" s="313"/>
      <c r="N4" s="313"/>
      <c r="O4" s="313"/>
      <c r="P4" s="313"/>
      <c r="Q4" s="313"/>
      <c r="R4" s="307" t="s">
        <v>8</v>
      </c>
      <c r="S4" s="307"/>
      <c r="T4" s="307"/>
      <c r="U4" s="308"/>
      <c r="V4" s="307" t="s">
        <v>64</v>
      </c>
      <c r="W4" s="307"/>
      <c r="X4" s="307"/>
      <c r="Y4" s="308"/>
    </row>
    <row r="5" spans="1:25" s="146" customFormat="1" ht="14.25" customHeight="1">
      <c r="A5" s="145"/>
      <c r="B5" s="147" t="s">
        <v>110</v>
      </c>
      <c r="C5" s="137" t="s">
        <v>111</v>
      </c>
      <c r="D5" s="148" t="s">
        <v>11</v>
      </c>
      <c r="E5" s="147" t="s">
        <v>109</v>
      </c>
      <c r="F5" s="137" t="s">
        <v>112</v>
      </c>
      <c r="G5" s="145" t="s">
        <v>65</v>
      </c>
      <c r="H5" s="149" t="s">
        <v>13</v>
      </c>
      <c r="I5" s="150" t="s">
        <v>12</v>
      </c>
      <c r="J5" s="149" t="s">
        <v>14</v>
      </c>
      <c r="K5" s="150" t="s">
        <v>12</v>
      </c>
      <c r="L5" s="149" t="s">
        <v>205</v>
      </c>
      <c r="M5" s="150" t="s">
        <v>12</v>
      </c>
      <c r="N5" s="149" t="s">
        <v>206</v>
      </c>
      <c r="O5" s="150" t="s">
        <v>12</v>
      </c>
      <c r="P5" s="149" t="s">
        <v>207</v>
      </c>
      <c r="Q5" s="150" t="s">
        <v>12</v>
      </c>
      <c r="R5" s="151" t="s">
        <v>10</v>
      </c>
      <c r="S5" s="151" t="s">
        <v>106</v>
      </c>
      <c r="T5" s="151" t="s">
        <v>15</v>
      </c>
      <c r="U5" s="152" t="s">
        <v>12</v>
      </c>
      <c r="V5" s="151" t="s">
        <v>10</v>
      </c>
      <c r="W5" s="151" t="s">
        <v>106</v>
      </c>
      <c r="X5" s="151" t="s">
        <v>15</v>
      </c>
      <c r="Y5" s="152" t="s">
        <v>12</v>
      </c>
    </row>
    <row r="6" spans="1:25" s="146" customFormat="1" ht="19.2" customHeight="1">
      <c r="A6" s="142">
        <v>1</v>
      </c>
      <c r="B6" s="153">
        <f>'填報順序2-一般組選手報名表'!B8</f>
        <v>0</v>
      </c>
      <c r="C6" s="138">
        <f>'填報順序2-一般組選手報名表'!C8</f>
        <v>0</v>
      </c>
      <c r="D6" s="154">
        <f>'填報順序2-一般組選手報名表'!D8</f>
        <v>0</v>
      </c>
      <c r="E6" s="154"/>
      <c r="F6" s="138" t="e">
        <f>'填報順序2-一般組選手報名表'!F8</f>
        <v>#N/A</v>
      </c>
      <c r="G6" s="155">
        <f>'填報順序2-一般組選手報名表'!G8</f>
        <v>0</v>
      </c>
      <c r="H6" s="155">
        <f>'填報順序2-一般組選手報名表'!H8</f>
        <v>0</v>
      </c>
      <c r="I6" s="156">
        <f>'填報順序2-一般組選手報名表'!I8</f>
        <v>0</v>
      </c>
      <c r="J6" s="138">
        <f>'填報順序2-一般組選手報名表'!J8</f>
        <v>0</v>
      </c>
      <c r="K6" s="155">
        <f>'填報順序2-一般組選手報名表'!K8</f>
        <v>0</v>
      </c>
      <c r="L6" s="155">
        <f>'填報順序2-一般組選手報名表'!L8</f>
        <v>0</v>
      </c>
      <c r="M6" s="156">
        <f>'填報順序2-一般組選手報名表'!M8</f>
        <v>0</v>
      </c>
      <c r="N6" s="138">
        <f>'填報順序2-一般組選手報名表'!N8</f>
        <v>0</v>
      </c>
      <c r="O6" s="155">
        <f>'填報順序2-一般組選手報名表'!O8</f>
        <v>0</v>
      </c>
      <c r="P6" s="155">
        <f>'填報順序2-一般組選手報名表'!P8</f>
        <v>0</v>
      </c>
      <c r="Q6" s="156">
        <f>'填報順序2-一般組選手報名表'!Q8</f>
        <v>0</v>
      </c>
      <c r="R6" s="155">
        <f>'填報順序2-一般組選手報名表'!R8</f>
        <v>0</v>
      </c>
      <c r="S6" s="154">
        <f>'填報順序2-一般組選手報名表'!S8</f>
        <v>0</v>
      </c>
      <c r="T6" s="138">
        <f>'填報順序2-一般組選手報名表'!T8</f>
        <v>0</v>
      </c>
      <c r="U6" s="155">
        <f>'填報順序2-一般組選手報名表'!U8</f>
        <v>0</v>
      </c>
      <c r="V6" s="155">
        <f>'填報順序2-一般組選手報名表'!V8</f>
        <v>0</v>
      </c>
      <c r="W6" s="154">
        <f>'填報順序2-一般組選手報名表'!W8</f>
        <v>0</v>
      </c>
      <c r="X6" s="138">
        <f>'填報順序2-一般組選手報名表'!X8</f>
        <v>0</v>
      </c>
      <c r="Y6" s="155">
        <f>'填報順序2-一般組選手報名表'!Y8</f>
        <v>0</v>
      </c>
    </row>
    <row r="7" spans="1:25" s="146" customFormat="1" ht="19.2" customHeight="1">
      <c r="A7" s="142">
        <v>2</v>
      </c>
      <c r="B7" s="153">
        <f>'填報順序2-一般組選手報名表'!B9</f>
        <v>0</v>
      </c>
      <c r="C7" s="138">
        <f>'填報順序2-一般組選手報名表'!C9</f>
        <v>0</v>
      </c>
      <c r="D7" s="154">
        <f>'填報順序2-一般組選手報名表'!D9</f>
        <v>0</v>
      </c>
      <c r="E7" s="154"/>
      <c r="F7" s="138" t="e">
        <f>'填報順序2-一般組選手報名表'!F9</f>
        <v>#N/A</v>
      </c>
      <c r="G7" s="155">
        <f>'填報順序2-一般組選手報名表'!G9</f>
        <v>0</v>
      </c>
      <c r="H7" s="155">
        <f>'填報順序2-一般組選手報名表'!H9</f>
        <v>0</v>
      </c>
      <c r="I7" s="156">
        <f>'填報順序2-一般組選手報名表'!I9</f>
        <v>0</v>
      </c>
      <c r="J7" s="138">
        <f>'填報順序2-一般組選手報名表'!J9</f>
        <v>0</v>
      </c>
      <c r="K7" s="155">
        <f>'填報順序2-一般組選手報名表'!K9</f>
        <v>0</v>
      </c>
      <c r="L7" s="155">
        <f>'填報順序2-一般組選手報名表'!L9</f>
        <v>0</v>
      </c>
      <c r="M7" s="156">
        <f>'填報順序2-一般組選手報名表'!M9</f>
        <v>0</v>
      </c>
      <c r="N7" s="138">
        <f>'填報順序2-一般組選手報名表'!N9</f>
        <v>0</v>
      </c>
      <c r="O7" s="155">
        <f>'填報順序2-一般組選手報名表'!O9</f>
        <v>0</v>
      </c>
      <c r="P7" s="155">
        <f>'填報順序2-一般組選手報名表'!P9</f>
        <v>0</v>
      </c>
      <c r="Q7" s="156">
        <f>'填報順序2-一般組選手報名表'!Q9</f>
        <v>0</v>
      </c>
      <c r="R7" s="155">
        <f>'填報順序2-一般組選手報名表'!R9</f>
        <v>0</v>
      </c>
      <c r="S7" s="154">
        <f>'填報順序2-一般組選手報名表'!S9</f>
        <v>0</v>
      </c>
      <c r="T7" s="138">
        <f>'填報順序2-一般組選手報名表'!T9</f>
        <v>0</v>
      </c>
      <c r="U7" s="155">
        <f>'填報順序2-一般組選手報名表'!U9</f>
        <v>0</v>
      </c>
      <c r="V7" s="155">
        <f>'填報順序2-一般組選手報名表'!V9</f>
        <v>0</v>
      </c>
      <c r="W7" s="154">
        <f>'填報順序2-一般組選手報名表'!W9</f>
        <v>0</v>
      </c>
      <c r="X7" s="138">
        <f>'填報順序2-一般組選手報名表'!X9</f>
        <v>0</v>
      </c>
      <c r="Y7" s="155">
        <f>'填報順序2-一般組選手報名表'!Y9</f>
        <v>0</v>
      </c>
    </row>
    <row r="8" spans="1:25" s="146" customFormat="1" ht="19.2" customHeight="1">
      <c r="A8" s="142">
        <v>3</v>
      </c>
      <c r="B8" s="153">
        <f>'填報順序2-一般組選手報名表'!B10</f>
        <v>0</v>
      </c>
      <c r="C8" s="138">
        <f>'填報順序2-一般組選手報名表'!C10</f>
        <v>0</v>
      </c>
      <c r="D8" s="154">
        <f>'填報順序2-一般組選手報名表'!D10</f>
        <v>0</v>
      </c>
      <c r="E8" s="154"/>
      <c r="F8" s="138" t="e">
        <f>'填報順序2-一般組選手報名表'!F10</f>
        <v>#N/A</v>
      </c>
      <c r="G8" s="155">
        <f>'填報順序2-一般組選手報名表'!G10</f>
        <v>0</v>
      </c>
      <c r="H8" s="155">
        <f>'填報順序2-一般組選手報名表'!H10</f>
        <v>0</v>
      </c>
      <c r="I8" s="156">
        <f>'填報順序2-一般組選手報名表'!I10</f>
        <v>0</v>
      </c>
      <c r="J8" s="138">
        <f>'填報順序2-一般組選手報名表'!J10</f>
        <v>0</v>
      </c>
      <c r="K8" s="155">
        <f>'填報順序2-一般組選手報名表'!K10</f>
        <v>0</v>
      </c>
      <c r="L8" s="155">
        <f>'填報順序2-一般組選手報名表'!L10</f>
        <v>0</v>
      </c>
      <c r="M8" s="156">
        <f>'填報順序2-一般組選手報名表'!M10</f>
        <v>0</v>
      </c>
      <c r="N8" s="138">
        <f>'填報順序2-一般組選手報名表'!N10</f>
        <v>0</v>
      </c>
      <c r="O8" s="155">
        <f>'填報順序2-一般組選手報名表'!O10</f>
        <v>0</v>
      </c>
      <c r="P8" s="155">
        <f>'填報順序2-一般組選手報名表'!P10</f>
        <v>0</v>
      </c>
      <c r="Q8" s="156">
        <f>'填報順序2-一般組選手報名表'!Q10</f>
        <v>0</v>
      </c>
      <c r="R8" s="155">
        <f>'填報順序2-一般組選手報名表'!R10</f>
        <v>0</v>
      </c>
      <c r="S8" s="154">
        <f>'填報順序2-一般組選手報名表'!S10</f>
        <v>0</v>
      </c>
      <c r="T8" s="138">
        <f>'填報順序2-一般組選手報名表'!T10</f>
        <v>0</v>
      </c>
      <c r="U8" s="155">
        <f>'填報順序2-一般組選手報名表'!U10</f>
        <v>0</v>
      </c>
      <c r="V8" s="155">
        <f>'填報順序2-一般組選手報名表'!V10</f>
        <v>0</v>
      </c>
      <c r="W8" s="154">
        <f>'填報順序2-一般組選手報名表'!W10</f>
        <v>0</v>
      </c>
      <c r="X8" s="138">
        <f>'填報順序2-一般組選手報名表'!X10</f>
        <v>0</v>
      </c>
      <c r="Y8" s="155">
        <f>'填報順序2-一般組選手報名表'!Y10</f>
        <v>0</v>
      </c>
    </row>
    <row r="9" spans="1:25" s="146" customFormat="1" ht="19.2" customHeight="1">
      <c r="A9" s="142">
        <v>4</v>
      </c>
      <c r="B9" s="153">
        <f>'填報順序2-一般組選手報名表'!B11</f>
        <v>0</v>
      </c>
      <c r="C9" s="138">
        <f>'填報順序2-一般組選手報名表'!C11</f>
        <v>0</v>
      </c>
      <c r="D9" s="154">
        <f>'填報順序2-一般組選手報名表'!D11</f>
        <v>0</v>
      </c>
      <c r="E9" s="154"/>
      <c r="F9" s="138" t="e">
        <f>'填報順序2-一般組選手報名表'!F11</f>
        <v>#N/A</v>
      </c>
      <c r="G9" s="155">
        <f>'填報順序2-一般組選手報名表'!G11</f>
        <v>0</v>
      </c>
      <c r="H9" s="155">
        <f>'填報順序2-一般組選手報名表'!H11</f>
        <v>0</v>
      </c>
      <c r="I9" s="156">
        <f>'填報順序2-一般組選手報名表'!I11</f>
        <v>0</v>
      </c>
      <c r="J9" s="138">
        <f>'填報順序2-一般組選手報名表'!J11</f>
        <v>0</v>
      </c>
      <c r="K9" s="155">
        <f>'填報順序2-一般組選手報名表'!K11</f>
        <v>0</v>
      </c>
      <c r="L9" s="155">
        <f>'填報順序2-一般組選手報名表'!L11</f>
        <v>0</v>
      </c>
      <c r="M9" s="156">
        <f>'填報順序2-一般組選手報名表'!M11</f>
        <v>0</v>
      </c>
      <c r="N9" s="138">
        <f>'填報順序2-一般組選手報名表'!N11</f>
        <v>0</v>
      </c>
      <c r="O9" s="155">
        <f>'填報順序2-一般組選手報名表'!O11</f>
        <v>0</v>
      </c>
      <c r="P9" s="155">
        <f>'填報順序2-一般組選手報名表'!P11</f>
        <v>0</v>
      </c>
      <c r="Q9" s="156">
        <f>'填報順序2-一般組選手報名表'!Q11</f>
        <v>0</v>
      </c>
      <c r="R9" s="155">
        <f>'填報順序2-一般組選手報名表'!R11</f>
        <v>0</v>
      </c>
      <c r="S9" s="154">
        <f>'填報順序2-一般組選手報名表'!S11</f>
        <v>0</v>
      </c>
      <c r="T9" s="138">
        <f>'填報順序2-一般組選手報名表'!T11</f>
        <v>0</v>
      </c>
      <c r="U9" s="155">
        <f>'填報順序2-一般組選手報名表'!U11</f>
        <v>0</v>
      </c>
      <c r="V9" s="155">
        <f>'填報順序2-一般組選手報名表'!V11</f>
        <v>0</v>
      </c>
      <c r="W9" s="154">
        <f>'填報順序2-一般組選手報名表'!W11</f>
        <v>0</v>
      </c>
      <c r="X9" s="138">
        <f>'填報順序2-一般組選手報名表'!X11</f>
        <v>0</v>
      </c>
      <c r="Y9" s="155">
        <f>'填報順序2-一般組選手報名表'!Y11</f>
        <v>0</v>
      </c>
    </row>
    <row r="10" spans="1:25" s="146" customFormat="1" ht="19.2" customHeight="1">
      <c r="A10" s="142">
        <v>5</v>
      </c>
      <c r="B10" s="153">
        <f>'填報順序2-一般組選手報名表'!B12</f>
        <v>0</v>
      </c>
      <c r="C10" s="138">
        <f>'填報順序2-一般組選手報名表'!C12</f>
        <v>0</v>
      </c>
      <c r="D10" s="154">
        <f>'填報順序2-一般組選手報名表'!D12</f>
        <v>0</v>
      </c>
      <c r="E10" s="154"/>
      <c r="F10" s="138" t="e">
        <f>'填報順序2-一般組選手報名表'!F12</f>
        <v>#N/A</v>
      </c>
      <c r="G10" s="155">
        <f>'填報順序2-一般組選手報名表'!G12</f>
        <v>0</v>
      </c>
      <c r="H10" s="155">
        <f>'填報順序2-一般組選手報名表'!H12</f>
        <v>0</v>
      </c>
      <c r="I10" s="156">
        <f>'填報順序2-一般組選手報名表'!I12</f>
        <v>0</v>
      </c>
      <c r="J10" s="138">
        <f>'填報順序2-一般組選手報名表'!J12</f>
        <v>0</v>
      </c>
      <c r="K10" s="155">
        <f>'填報順序2-一般組選手報名表'!K12</f>
        <v>0</v>
      </c>
      <c r="L10" s="155">
        <f>'填報順序2-一般組選手報名表'!L12</f>
        <v>0</v>
      </c>
      <c r="M10" s="156">
        <f>'填報順序2-一般組選手報名表'!M12</f>
        <v>0</v>
      </c>
      <c r="N10" s="138">
        <f>'填報順序2-一般組選手報名表'!N12</f>
        <v>0</v>
      </c>
      <c r="O10" s="155">
        <f>'填報順序2-一般組選手報名表'!O12</f>
        <v>0</v>
      </c>
      <c r="P10" s="155">
        <f>'填報順序2-一般組選手報名表'!P12</f>
        <v>0</v>
      </c>
      <c r="Q10" s="156">
        <f>'填報順序2-一般組選手報名表'!Q12</f>
        <v>0</v>
      </c>
      <c r="R10" s="155">
        <f>'填報順序2-一般組選手報名表'!R12</f>
        <v>0</v>
      </c>
      <c r="S10" s="154">
        <f>'填報順序2-一般組選手報名表'!S12</f>
        <v>0</v>
      </c>
      <c r="T10" s="138">
        <f>'填報順序2-一般組選手報名表'!T12</f>
        <v>0</v>
      </c>
      <c r="U10" s="155">
        <f>'填報順序2-一般組選手報名表'!U12</f>
        <v>0</v>
      </c>
      <c r="V10" s="155">
        <f>'填報順序2-一般組選手報名表'!V12</f>
        <v>0</v>
      </c>
      <c r="W10" s="154">
        <f>'填報順序2-一般組選手報名表'!W12</f>
        <v>0</v>
      </c>
      <c r="X10" s="138">
        <f>'填報順序2-一般組選手報名表'!X12</f>
        <v>0</v>
      </c>
      <c r="Y10" s="155">
        <f>'填報順序2-一般組選手報名表'!Y12</f>
        <v>0</v>
      </c>
    </row>
    <row r="11" spans="1:25" s="146" customFormat="1" ht="19.2" customHeight="1">
      <c r="A11" s="142">
        <v>6</v>
      </c>
      <c r="B11" s="153">
        <f>'填報順序2-一般組選手報名表'!B13</f>
        <v>0</v>
      </c>
      <c r="C11" s="138">
        <f>'填報順序2-一般組選手報名表'!C13</f>
        <v>0</v>
      </c>
      <c r="D11" s="154">
        <f>'填報順序2-一般組選手報名表'!D13</f>
        <v>0</v>
      </c>
      <c r="E11" s="154"/>
      <c r="F11" s="138" t="e">
        <f>'填報順序2-一般組選手報名表'!F13</f>
        <v>#N/A</v>
      </c>
      <c r="G11" s="155">
        <f>'填報順序2-一般組選手報名表'!G13</f>
        <v>0</v>
      </c>
      <c r="H11" s="155">
        <f>'填報順序2-一般組選手報名表'!H13</f>
        <v>0</v>
      </c>
      <c r="I11" s="156">
        <f>'填報順序2-一般組選手報名表'!I13</f>
        <v>0</v>
      </c>
      <c r="J11" s="138">
        <f>'填報順序2-一般組選手報名表'!J13</f>
        <v>0</v>
      </c>
      <c r="K11" s="155">
        <f>'填報順序2-一般組選手報名表'!K13</f>
        <v>0</v>
      </c>
      <c r="L11" s="155">
        <f>'填報順序2-一般組選手報名表'!L13</f>
        <v>0</v>
      </c>
      <c r="M11" s="156">
        <f>'填報順序2-一般組選手報名表'!M13</f>
        <v>0</v>
      </c>
      <c r="N11" s="138">
        <f>'填報順序2-一般組選手報名表'!N13</f>
        <v>0</v>
      </c>
      <c r="O11" s="155">
        <f>'填報順序2-一般組選手報名表'!O13</f>
        <v>0</v>
      </c>
      <c r="P11" s="155">
        <f>'填報順序2-一般組選手報名表'!P13</f>
        <v>0</v>
      </c>
      <c r="Q11" s="156">
        <f>'填報順序2-一般組選手報名表'!Q13</f>
        <v>0</v>
      </c>
      <c r="R11" s="155">
        <f>'填報順序2-一般組選手報名表'!R13</f>
        <v>0</v>
      </c>
      <c r="S11" s="154">
        <f>'填報順序2-一般組選手報名表'!S13</f>
        <v>0</v>
      </c>
      <c r="T11" s="138">
        <f>'填報順序2-一般組選手報名表'!T13</f>
        <v>0</v>
      </c>
      <c r="U11" s="155">
        <f>'填報順序2-一般組選手報名表'!U13</f>
        <v>0</v>
      </c>
      <c r="V11" s="155">
        <f>'填報順序2-一般組選手報名表'!V13</f>
        <v>0</v>
      </c>
      <c r="W11" s="154">
        <f>'填報順序2-一般組選手報名表'!W13</f>
        <v>0</v>
      </c>
      <c r="X11" s="138">
        <f>'填報順序2-一般組選手報名表'!X13</f>
        <v>0</v>
      </c>
      <c r="Y11" s="155">
        <f>'填報順序2-一般組選手報名表'!Y13</f>
        <v>0</v>
      </c>
    </row>
    <row r="12" spans="1:25" s="146" customFormat="1" ht="19.2" customHeight="1">
      <c r="A12" s="142">
        <v>7</v>
      </c>
      <c r="B12" s="153">
        <f>'填報順序2-一般組選手報名表'!B14</f>
        <v>0</v>
      </c>
      <c r="C12" s="138">
        <f>'填報順序2-一般組選手報名表'!C14</f>
        <v>0</v>
      </c>
      <c r="D12" s="154">
        <f>'填報順序2-一般組選手報名表'!D14</f>
        <v>0</v>
      </c>
      <c r="E12" s="154"/>
      <c r="F12" s="138" t="e">
        <f>'填報順序2-一般組選手報名表'!F14</f>
        <v>#N/A</v>
      </c>
      <c r="G12" s="155">
        <f>'填報順序2-一般組選手報名表'!G14</f>
        <v>0</v>
      </c>
      <c r="H12" s="155">
        <f>'填報順序2-一般組選手報名表'!H14</f>
        <v>0</v>
      </c>
      <c r="I12" s="156">
        <f>'填報順序2-一般組選手報名表'!I14</f>
        <v>0</v>
      </c>
      <c r="J12" s="138">
        <f>'填報順序2-一般組選手報名表'!J14</f>
        <v>0</v>
      </c>
      <c r="K12" s="155">
        <f>'填報順序2-一般組選手報名表'!K14</f>
        <v>0</v>
      </c>
      <c r="L12" s="155">
        <f>'填報順序2-一般組選手報名表'!L14</f>
        <v>0</v>
      </c>
      <c r="M12" s="156">
        <f>'填報順序2-一般組選手報名表'!M14</f>
        <v>0</v>
      </c>
      <c r="N12" s="138">
        <f>'填報順序2-一般組選手報名表'!N14</f>
        <v>0</v>
      </c>
      <c r="O12" s="155">
        <f>'填報順序2-一般組選手報名表'!O14</f>
        <v>0</v>
      </c>
      <c r="P12" s="155">
        <f>'填報順序2-一般組選手報名表'!P14</f>
        <v>0</v>
      </c>
      <c r="Q12" s="156">
        <f>'填報順序2-一般組選手報名表'!Q14</f>
        <v>0</v>
      </c>
      <c r="R12" s="155">
        <f>'填報順序2-一般組選手報名表'!R14</f>
        <v>0</v>
      </c>
      <c r="S12" s="154">
        <f>'填報順序2-一般組選手報名表'!S14</f>
        <v>0</v>
      </c>
      <c r="T12" s="138">
        <f>'填報順序2-一般組選手報名表'!T14</f>
        <v>0</v>
      </c>
      <c r="U12" s="155">
        <f>'填報順序2-一般組選手報名表'!U14</f>
        <v>0</v>
      </c>
      <c r="V12" s="155">
        <f>'填報順序2-一般組選手報名表'!V14</f>
        <v>0</v>
      </c>
      <c r="W12" s="154">
        <f>'填報順序2-一般組選手報名表'!W14</f>
        <v>0</v>
      </c>
      <c r="X12" s="138">
        <f>'填報順序2-一般組選手報名表'!X14</f>
        <v>0</v>
      </c>
      <c r="Y12" s="155">
        <f>'填報順序2-一般組選手報名表'!Y14</f>
        <v>0</v>
      </c>
    </row>
    <row r="13" spans="1:25" s="146" customFormat="1" ht="19.2" customHeight="1">
      <c r="A13" s="142">
        <v>8</v>
      </c>
      <c r="B13" s="153">
        <f>'填報順序2-一般組選手報名表'!B15</f>
        <v>0</v>
      </c>
      <c r="C13" s="138">
        <f>'填報順序2-一般組選手報名表'!C15</f>
        <v>0</v>
      </c>
      <c r="D13" s="154">
        <f>'填報順序2-一般組選手報名表'!D15</f>
        <v>0</v>
      </c>
      <c r="E13" s="154"/>
      <c r="F13" s="138" t="e">
        <f>'填報順序2-一般組選手報名表'!F15</f>
        <v>#N/A</v>
      </c>
      <c r="G13" s="155">
        <f>'填報順序2-一般組選手報名表'!G15</f>
        <v>0</v>
      </c>
      <c r="H13" s="155">
        <f>'填報順序2-一般組選手報名表'!H15</f>
        <v>0</v>
      </c>
      <c r="I13" s="156">
        <f>'填報順序2-一般組選手報名表'!I15</f>
        <v>0</v>
      </c>
      <c r="J13" s="138">
        <f>'填報順序2-一般組選手報名表'!J15</f>
        <v>0</v>
      </c>
      <c r="K13" s="155">
        <f>'填報順序2-一般組選手報名表'!K15</f>
        <v>0</v>
      </c>
      <c r="L13" s="155">
        <f>'填報順序2-一般組選手報名表'!L15</f>
        <v>0</v>
      </c>
      <c r="M13" s="156">
        <f>'填報順序2-一般組選手報名表'!M15</f>
        <v>0</v>
      </c>
      <c r="N13" s="138">
        <f>'填報順序2-一般組選手報名表'!N15</f>
        <v>0</v>
      </c>
      <c r="O13" s="155">
        <f>'填報順序2-一般組選手報名表'!O15</f>
        <v>0</v>
      </c>
      <c r="P13" s="155">
        <f>'填報順序2-一般組選手報名表'!P15</f>
        <v>0</v>
      </c>
      <c r="Q13" s="156">
        <f>'填報順序2-一般組選手報名表'!Q15</f>
        <v>0</v>
      </c>
      <c r="R13" s="155">
        <f>'填報順序2-一般組選手報名表'!R15</f>
        <v>0</v>
      </c>
      <c r="S13" s="154">
        <f>'填報順序2-一般組選手報名表'!S15</f>
        <v>0</v>
      </c>
      <c r="T13" s="138">
        <f>'填報順序2-一般組選手報名表'!T15</f>
        <v>0</v>
      </c>
      <c r="U13" s="155">
        <f>'填報順序2-一般組選手報名表'!U15</f>
        <v>0</v>
      </c>
      <c r="V13" s="155">
        <f>'填報順序2-一般組選手報名表'!V15</f>
        <v>0</v>
      </c>
      <c r="W13" s="154">
        <f>'填報順序2-一般組選手報名表'!W15</f>
        <v>0</v>
      </c>
      <c r="X13" s="138">
        <f>'填報順序2-一般組選手報名表'!X15</f>
        <v>0</v>
      </c>
      <c r="Y13" s="155">
        <f>'填報順序2-一般組選手報名表'!Y15</f>
        <v>0</v>
      </c>
    </row>
    <row r="14" spans="1:25" s="146" customFormat="1" ht="19.2" customHeight="1">
      <c r="A14" s="142">
        <v>9</v>
      </c>
      <c r="B14" s="153">
        <f>'填報順序2-一般組選手報名表'!B16</f>
        <v>0</v>
      </c>
      <c r="C14" s="138">
        <f>'填報順序2-一般組選手報名表'!C16</f>
        <v>0</v>
      </c>
      <c r="D14" s="154">
        <f>'填報順序2-一般組選手報名表'!D16</f>
        <v>0</v>
      </c>
      <c r="E14" s="154"/>
      <c r="F14" s="138" t="e">
        <f>'填報順序2-一般組選手報名表'!F16</f>
        <v>#N/A</v>
      </c>
      <c r="G14" s="155">
        <f>'填報順序2-一般組選手報名表'!G16</f>
        <v>0</v>
      </c>
      <c r="H14" s="155">
        <f>'填報順序2-一般組選手報名表'!H16</f>
        <v>0</v>
      </c>
      <c r="I14" s="156">
        <f>'填報順序2-一般組選手報名表'!I16</f>
        <v>0</v>
      </c>
      <c r="J14" s="138">
        <f>'填報順序2-一般組選手報名表'!J16</f>
        <v>0</v>
      </c>
      <c r="K14" s="155">
        <f>'填報順序2-一般組選手報名表'!K16</f>
        <v>0</v>
      </c>
      <c r="L14" s="155">
        <f>'填報順序2-一般組選手報名表'!L16</f>
        <v>0</v>
      </c>
      <c r="M14" s="156">
        <f>'填報順序2-一般組選手報名表'!M16</f>
        <v>0</v>
      </c>
      <c r="N14" s="138">
        <f>'填報順序2-一般組選手報名表'!N16</f>
        <v>0</v>
      </c>
      <c r="O14" s="155">
        <f>'填報順序2-一般組選手報名表'!O16</f>
        <v>0</v>
      </c>
      <c r="P14" s="155">
        <f>'填報順序2-一般組選手報名表'!P16</f>
        <v>0</v>
      </c>
      <c r="Q14" s="156">
        <f>'填報順序2-一般組選手報名表'!Q16</f>
        <v>0</v>
      </c>
      <c r="R14" s="155">
        <f>'填報順序2-一般組選手報名表'!R16</f>
        <v>0</v>
      </c>
      <c r="S14" s="154">
        <f>'填報順序2-一般組選手報名表'!S16</f>
        <v>0</v>
      </c>
      <c r="T14" s="138">
        <f>'填報順序2-一般組選手報名表'!T16</f>
        <v>0</v>
      </c>
      <c r="U14" s="155">
        <f>'填報順序2-一般組選手報名表'!U16</f>
        <v>0</v>
      </c>
      <c r="V14" s="155">
        <f>'填報順序2-一般組選手報名表'!V16</f>
        <v>0</v>
      </c>
      <c r="W14" s="154">
        <f>'填報順序2-一般組選手報名表'!W16</f>
        <v>0</v>
      </c>
      <c r="X14" s="138">
        <f>'填報順序2-一般組選手報名表'!X16</f>
        <v>0</v>
      </c>
      <c r="Y14" s="155">
        <f>'填報順序2-一般組選手報名表'!Y16</f>
        <v>0</v>
      </c>
    </row>
    <row r="15" spans="1:25" s="146" customFormat="1" ht="19.2" customHeight="1">
      <c r="A15" s="142">
        <v>10</v>
      </c>
      <c r="B15" s="153">
        <f>'填報順序2-一般組選手報名表'!B17</f>
        <v>0</v>
      </c>
      <c r="C15" s="138">
        <f>'填報順序2-一般組選手報名表'!C17</f>
        <v>0</v>
      </c>
      <c r="D15" s="154">
        <f>'填報順序2-一般組選手報名表'!D17</f>
        <v>0</v>
      </c>
      <c r="E15" s="154"/>
      <c r="F15" s="138" t="e">
        <f>'填報順序2-一般組選手報名表'!F17</f>
        <v>#N/A</v>
      </c>
      <c r="G15" s="155">
        <f>'填報順序2-一般組選手報名表'!G17</f>
        <v>0</v>
      </c>
      <c r="H15" s="155">
        <f>'填報順序2-一般組選手報名表'!H17</f>
        <v>0</v>
      </c>
      <c r="I15" s="156">
        <f>'填報順序2-一般組選手報名表'!I17</f>
        <v>0</v>
      </c>
      <c r="J15" s="138">
        <f>'填報順序2-一般組選手報名表'!J17</f>
        <v>0</v>
      </c>
      <c r="K15" s="155">
        <f>'填報順序2-一般組選手報名表'!K17</f>
        <v>0</v>
      </c>
      <c r="L15" s="155">
        <f>'填報順序2-一般組選手報名表'!L17</f>
        <v>0</v>
      </c>
      <c r="M15" s="156">
        <f>'填報順序2-一般組選手報名表'!M17</f>
        <v>0</v>
      </c>
      <c r="N15" s="138">
        <f>'填報順序2-一般組選手報名表'!N17</f>
        <v>0</v>
      </c>
      <c r="O15" s="155">
        <f>'填報順序2-一般組選手報名表'!O17</f>
        <v>0</v>
      </c>
      <c r="P15" s="155">
        <f>'填報順序2-一般組選手報名表'!P17</f>
        <v>0</v>
      </c>
      <c r="Q15" s="156">
        <f>'填報順序2-一般組選手報名表'!Q17</f>
        <v>0</v>
      </c>
      <c r="R15" s="155">
        <f>'填報順序2-一般組選手報名表'!R17</f>
        <v>0</v>
      </c>
      <c r="S15" s="154">
        <f>'填報順序2-一般組選手報名表'!S17</f>
        <v>0</v>
      </c>
      <c r="T15" s="138">
        <f>'填報順序2-一般組選手報名表'!T17</f>
        <v>0</v>
      </c>
      <c r="U15" s="155">
        <f>'填報順序2-一般組選手報名表'!U17</f>
        <v>0</v>
      </c>
      <c r="V15" s="155">
        <f>'填報順序2-一般組選手報名表'!V17</f>
        <v>0</v>
      </c>
      <c r="W15" s="154">
        <f>'填報順序2-一般組選手報名表'!W17</f>
        <v>0</v>
      </c>
      <c r="X15" s="138">
        <f>'填報順序2-一般組選手報名表'!X17</f>
        <v>0</v>
      </c>
      <c r="Y15" s="155">
        <f>'填報順序2-一般組選手報名表'!Y17</f>
        <v>0</v>
      </c>
    </row>
    <row r="16" spans="1:25" s="146" customFormat="1" ht="19.2" customHeight="1">
      <c r="A16" s="142">
        <v>11</v>
      </c>
      <c r="B16" s="153">
        <f>'填報順序2-一般組選手報名表'!B18</f>
        <v>0</v>
      </c>
      <c r="C16" s="138">
        <f>'填報順序2-一般組選手報名表'!C18</f>
        <v>0</v>
      </c>
      <c r="D16" s="154">
        <f>'填報順序2-一般組選手報名表'!D18</f>
        <v>0</v>
      </c>
      <c r="E16" s="154"/>
      <c r="F16" s="138" t="e">
        <f>'填報順序2-一般組選手報名表'!F18</f>
        <v>#N/A</v>
      </c>
      <c r="G16" s="155">
        <f>'填報順序2-一般組選手報名表'!G18</f>
        <v>0</v>
      </c>
      <c r="H16" s="155">
        <f>'填報順序2-一般組選手報名表'!H18</f>
        <v>0</v>
      </c>
      <c r="I16" s="156">
        <f>'填報順序2-一般組選手報名表'!I18</f>
        <v>0</v>
      </c>
      <c r="J16" s="138">
        <f>'填報順序2-一般組選手報名表'!J18</f>
        <v>0</v>
      </c>
      <c r="K16" s="155">
        <f>'填報順序2-一般組選手報名表'!K18</f>
        <v>0</v>
      </c>
      <c r="L16" s="155">
        <f>'填報順序2-一般組選手報名表'!L18</f>
        <v>0</v>
      </c>
      <c r="M16" s="156">
        <f>'填報順序2-一般組選手報名表'!M18</f>
        <v>0</v>
      </c>
      <c r="N16" s="138">
        <f>'填報順序2-一般組選手報名表'!N18</f>
        <v>0</v>
      </c>
      <c r="O16" s="155">
        <f>'填報順序2-一般組選手報名表'!O18</f>
        <v>0</v>
      </c>
      <c r="P16" s="155">
        <f>'填報順序2-一般組選手報名表'!P18</f>
        <v>0</v>
      </c>
      <c r="Q16" s="156">
        <f>'填報順序2-一般組選手報名表'!Q18</f>
        <v>0</v>
      </c>
      <c r="R16" s="155">
        <f>'填報順序2-一般組選手報名表'!R18</f>
        <v>0</v>
      </c>
      <c r="S16" s="154">
        <f>'填報順序2-一般組選手報名表'!S18</f>
        <v>0</v>
      </c>
      <c r="T16" s="138">
        <f>'填報順序2-一般組選手報名表'!T18</f>
        <v>0</v>
      </c>
      <c r="U16" s="155">
        <f>'填報順序2-一般組選手報名表'!U18</f>
        <v>0</v>
      </c>
      <c r="V16" s="155">
        <f>'填報順序2-一般組選手報名表'!V18</f>
        <v>0</v>
      </c>
      <c r="W16" s="154">
        <f>'填報順序2-一般組選手報名表'!W18</f>
        <v>0</v>
      </c>
      <c r="X16" s="138">
        <f>'填報順序2-一般組選手報名表'!X18</f>
        <v>0</v>
      </c>
      <c r="Y16" s="155">
        <f>'填報順序2-一般組選手報名表'!Y18</f>
        <v>0</v>
      </c>
    </row>
    <row r="17" spans="1:25" s="146" customFormat="1" ht="19.2" customHeight="1">
      <c r="A17" s="142">
        <v>12</v>
      </c>
      <c r="B17" s="153">
        <f>'填報順序2-一般組選手報名表'!B19</f>
        <v>0</v>
      </c>
      <c r="C17" s="138">
        <f>'填報順序2-一般組選手報名表'!C19</f>
        <v>0</v>
      </c>
      <c r="D17" s="154">
        <f>'填報順序2-一般組選手報名表'!D19</f>
        <v>0</v>
      </c>
      <c r="E17" s="154"/>
      <c r="F17" s="138" t="e">
        <f>'填報順序2-一般組選手報名表'!F19</f>
        <v>#N/A</v>
      </c>
      <c r="G17" s="155">
        <f>'填報順序2-一般組選手報名表'!G19</f>
        <v>0</v>
      </c>
      <c r="H17" s="155">
        <f>'填報順序2-一般組選手報名表'!H19</f>
        <v>0</v>
      </c>
      <c r="I17" s="156">
        <f>'填報順序2-一般組選手報名表'!I19</f>
        <v>0</v>
      </c>
      <c r="J17" s="138">
        <f>'填報順序2-一般組選手報名表'!J19</f>
        <v>0</v>
      </c>
      <c r="K17" s="155">
        <f>'填報順序2-一般組選手報名表'!K19</f>
        <v>0</v>
      </c>
      <c r="L17" s="155">
        <f>'填報順序2-一般組選手報名表'!L19</f>
        <v>0</v>
      </c>
      <c r="M17" s="156">
        <f>'填報順序2-一般組選手報名表'!M19</f>
        <v>0</v>
      </c>
      <c r="N17" s="138">
        <f>'填報順序2-一般組選手報名表'!N19</f>
        <v>0</v>
      </c>
      <c r="O17" s="155">
        <f>'填報順序2-一般組選手報名表'!O19</f>
        <v>0</v>
      </c>
      <c r="P17" s="155">
        <f>'填報順序2-一般組選手報名表'!P19</f>
        <v>0</v>
      </c>
      <c r="Q17" s="156">
        <f>'填報順序2-一般組選手報名表'!Q19</f>
        <v>0</v>
      </c>
      <c r="R17" s="155">
        <f>'填報順序2-一般組選手報名表'!R19</f>
        <v>0</v>
      </c>
      <c r="S17" s="154">
        <f>'填報順序2-一般組選手報名表'!S19</f>
        <v>0</v>
      </c>
      <c r="T17" s="138">
        <f>'填報順序2-一般組選手報名表'!T19</f>
        <v>0</v>
      </c>
      <c r="U17" s="155">
        <f>'填報順序2-一般組選手報名表'!U19</f>
        <v>0</v>
      </c>
      <c r="V17" s="155">
        <f>'填報順序2-一般組選手報名表'!V19</f>
        <v>0</v>
      </c>
      <c r="W17" s="154">
        <f>'填報順序2-一般組選手報名表'!W19</f>
        <v>0</v>
      </c>
      <c r="X17" s="138">
        <f>'填報順序2-一般組選手報名表'!X19</f>
        <v>0</v>
      </c>
      <c r="Y17" s="155">
        <f>'填報順序2-一般組選手報名表'!Y19</f>
        <v>0</v>
      </c>
    </row>
    <row r="18" spans="1:25" s="146" customFormat="1" ht="19.2" customHeight="1">
      <c r="A18" s="142">
        <v>13</v>
      </c>
      <c r="B18" s="153">
        <f>'填報順序2-一般組選手報名表'!B20</f>
        <v>0</v>
      </c>
      <c r="C18" s="138">
        <f>'填報順序2-一般組選手報名表'!C20</f>
        <v>0</v>
      </c>
      <c r="D18" s="154">
        <f>'填報順序2-一般組選手報名表'!D20</f>
        <v>0</v>
      </c>
      <c r="E18" s="154"/>
      <c r="F18" s="138" t="e">
        <f>'填報順序2-一般組選手報名表'!F20</f>
        <v>#N/A</v>
      </c>
      <c r="G18" s="155">
        <f>'填報順序2-一般組選手報名表'!G20</f>
        <v>0</v>
      </c>
      <c r="H18" s="155">
        <f>'填報順序2-一般組選手報名表'!H20</f>
        <v>0</v>
      </c>
      <c r="I18" s="156">
        <f>'填報順序2-一般組選手報名表'!I20</f>
        <v>0</v>
      </c>
      <c r="J18" s="138">
        <f>'填報順序2-一般組選手報名表'!J20</f>
        <v>0</v>
      </c>
      <c r="K18" s="155">
        <f>'填報順序2-一般組選手報名表'!K20</f>
        <v>0</v>
      </c>
      <c r="L18" s="155">
        <f>'填報順序2-一般組選手報名表'!L20</f>
        <v>0</v>
      </c>
      <c r="M18" s="156">
        <f>'填報順序2-一般組選手報名表'!M20</f>
        <v>0</v>
      </c>
      <c r="N18" s="138">
        <f>'填報順序2-一般組選手報名表'!N20</f>
        <v>0</v>
      </c>
      <c r="O18" s="155">
        <f>'填報順序2-一般組選手報名表'!O20</f>
        <v>0</v>
      </c>
      <c r="P18" s="155">
        <f>'填報順序2-一般組選手報名表'!P20</f>
        <v>0</v>
      </c>
      <c r="Q18" s="156">
        <f>'填報順序2-一般組選手報名表'!Q20</f>
        <v>0</v>
      </c>
      <c r="R18" s="155">
        <f>'填報順序2-一般組選手報名表'!R20</f>
        <v>0</v>
      </c>
      <c r="S18" s="154">
        <f>'填報順序2-一般組選手報名表'!S20</f>
        <v>0</v>
      </c>
      <c r="T18" s="138">
        <f>'填報順序2-一般組選手報名表'!T20</f>
        <v>0</v>
      </c>
      <c r="U18" s="155">
        <f>'填報順序2-一般組選手報名表'!U20</f>
        <v>0</v>
      </c>
      <c r="V18" s="155">
        <f>'填報順序2-一般組選手報名表'!V20</f>
        <v>0</v>
      </c>
      <c r="W18" s="154">
        <f>'填報順序2-一般組選手報名表'!W20</f>
        <v>0</v>
      </c>
      <c r="X18" s="138">
        <f>'填報順序2-一般組選手報名表'!X20</f>
        <v>0</v>
      </c>
      <c r="Y18" s="155">
        <f>'填報順序2-一般組選手報名表'!Y20</f>
        <v>0</v>
      </c>
    </row>
    <row r="19" spans="1:25" s="146" customFormat="1" ht="19.2" customHeight="1">
      <c r="A19" s="142">
        <v>14</v>
      </c>
      <c r="B19" s="153">
        <f>'填報順序2-一般組選手報名表'!B21</f>
        <v>0</v>
      </c>
      <c r="C19" s="138">
        <f>'填報順序2-一般組選手報名表'!C21</f>
        <v>0</v>
      </c>
      <c r="D19" s="154">
        <f>'填報順序2-一般組選手報名表'!D21</f>
        <v>0</v>
      </c>
      <c r="E19" s="154"/>
      <c r="F19" s="138" t="e">
        <f>'填報順序2-一般組選手報名表'!F21</f>
        <v>#N/A</v>
      </c>
      <c r="G19" s="155">
        <f>'填報順序2-一般組選手報名表'!G21</f>
        <v>0</v>
      </c>
      <c r="H19" s="155">
        <f>'填報順序2-一般組選手報名表'!H21</f>
        <v>0</v>
      </c>
      <c r="I19" s="156">
        <f>'填報順序2-一般組選手報名表'!I21</f>
        <v>0</v>
      </c>
      <c r="J19" s="138">
        <f>'填報順序2-一般組選手報名表'!J21</f>
        <v>0</v>
      </c>
      <c r="K19" s="155">
        <f>'填報順序2-一般組選手報名表'!K21</f>
        <v>0</v>
      </c>
      <c r="L19" s="155">
        <f>'填報順序2-一般組選手報名表'!L21</f>
        <v>0</v>
      </c>
      <c r="M19" s="156">
        <f>'填報順序2-一般組選手報名表'!M21</f>
        <v>0</v>
      </c>
      <c r="N19" s="138">
        <f>'填報順序2-一般組選手報名表'!N21</f>
        <v>0</v>
      </c>
      <c r="O19" s="155">
        <f>'填報順序2-一般組選手報名表'!O21</f>
        <v>0</v>
      </c>
      <c r="P19" s="155">
        <f>'填報順序2-一般組選手報名表'!P21</f>
        <v>0</v>
      </c>
      <c r="Q19" s="156">
        <f>'填報順序2-一般組選手報名表'!Q21</f>
        <v>0</v>
      </c>
      <c r="R19" s="155">
        <f>'填報順序2-一般組選手報名表'!R21</f>
        <v>0</v>
      </c>
      <c r="S19" s="154">
        <f>'填報順序2-一般組選手報名表'!S21</f>
        <v>0</v>
      </c>
      <c r="T19" s="138">
        <f>'填報順序2-一般組選手報名表'!T21</f>
        <v>0</v>
      </c>
      <c r="U19" s="155">
        <f>'填報順序2-一般組選手報名表'!U21</f>
        <v>0</v>
      </c>
      <c r="V19" s="155">
        <f>'填報順序2-一般組選手報名表'!V21</f>
        <v>0</v>
      </c>
      <c r="W19" s="154">
        <f>'填報順序2-一般組選手報名表'!W21</f>
        <v>0</v>
      </c>
      <c r="X19" s="138">
        <f>'填報順序2-一般組選手報名表'!X21</f>
        <v>0</v>
      </c>
      <c r="Y19" s="155">
        <f>'填報順序2-一般組選手報名表'!Y21</f>
        <v>0</v>
      </c>
    </row>
    <row r="20" spans="1:25" s="146" customFormat="1" ht="19.2" customHeight="1">
      <c r="A20" s="142">
        <v>15</v>
      </c>
      <c r="B20" s="153">
        <f>'填報順序2-一般組選手報名表'!B22</f>
        <v>0</v>
      </c>
      <c r="C20" s="138">
        <f>'填報順序2-一般組選手報名表'!C22</f>
        <v>0</v>
      </c>
      <c r="D20" s="154">
        <f>'填報順序2-一般組選手報名表'!D22</f>
        <v>0</v>
      </c>
      <c r="E20" s="154"/>
      <c r="F20" s="138" t="e">
        <f>'填報順序2-一般組選手報名表'!F22</f>
        <v>#N/A</v>
      </c>
      <c r="G20" s="155">
        <f>'填報順序2-一般組選手報名表'!G22</f>
        <v>0</v>
      </c>
      <c r="H20" s="155">
        <f>'填報順序2-一般組選手報名表'!H22</f>
        <v>0</v>
      </c>
      <c r="I20" s="156">
        <f>'填報順序2-一般組選手報名表'!I22</f>
        <v>0</v>
      </c>
      <c r="J20" s="138">
        <f>'填報順序2-一般組選手報名表'!J22</f>
        <v>0</v>
      </c>
      <c r="K20" s="155">
        <f>'填報順序2-一般組選手報名表'!K22</f>
        <v>0</v>
      </c>
      <c r="L20" s="155">
        <f>'填報順序2-一般組選手報名表'!L22</f>
        <v>0</v>
      </c>
      <c r="M20" s="156">
        <f>'填報順序2-一般組選手報名表'!M22</f>
        <v>0</v>
      </c>
      <c r="N20" s="138">
        <f>'填報順序2-一般組選手報名表'!N22</f>
        <v>0</v>
      </c>
      <c r="O20" s="155">
        <f>'填報順序2-一般組選手報名表'!O22</f>
        <v>0</v>
      </c>
      <c r="P20" s="155">
        <f>'填報順序2-一般組選手報名表'!P22</f>
        <v>0</v>
      </c>
      <c r="Q20" s="156">
        <f>'填報順序2-一般組選手報名表'!Q22</f>
        <v>0</v>
      </c>
      <c r="R20" s="155">
        <f>'填報順序2-一般組選手報名表'!R22</f>
        <v>0</v>
      </c>
      <c r="S20" s="154">
        <f>'填報順序2-一般組選手報名表'!S22</f>
        <v>0</v>
      </c>
      <c r="T20" s="138">
        <f>'填報順序2-一般組選手報名表'!T22</f>
        <v>0</v>
      </c>
      <c r="U20" s="155">
        <f>'填報順序2-一般組選手報名表'!U22</f>
        <v>0</v>
      </c>
      <c r="V20" s="155">
        <f>'填報順序2-一般組選手報名表'!V22</f>
        <v>0</v>
      </c>
      <c r="W20" s="154">
        <f>'填報順序2-一般組選手報名表'!W22</f>
        <v>0</v>
      </c>
      <c r="X20" s="138">
        <f>'填報順序2-一般組選手報名表'!X22</f>
        <v>0</v>
      </c>
      <c r="Y20" s="155">
        <f>'填報順序2-一般組選手報名表'!Y22</f>
        <v>0</v>
      </c>
    </row>
    <row r="21" spans="1:25" s="146" customFormat="1" ht="19.2" customHeight="1">
      <c r="A21" s="142">
        <v>16</v>
      </c>
      <c r="B21" s="153">
        <f>'填報順序2-一般組選手報名表'!B23</f>
        <v>0</v>
      </c>
      <c r="C21" s="138">
        <f>'填報順序2-一般組選手報名表'!C23</f>
        <v>0</v>
      </c>
      <c r="D21" s="154">
        <f>'填報順序2-一般組選手報名表'!D23</f>
        <v>0</v>
      </c>
      <c r="E21" s="154"/>
      <c r="F21" s="138" t="e">
        <f>'填報順序2-一般組選手報名表'!F23</f>
        <v>#N/A</v>
      </c>
      <c r="G21" s="155">
        <f>'填報順序2-一般組選手報名表'!G23</f>
        <v>0</v>
      </c>
      <c r="H21" s="155">
        <f>'填報順序2-一般組選手報名表'!H23</f>
        <v>0</v>
      </c>
      <c r="I21" s="156">
        <f>'填報順序2-一般組選手報名表'!I23</f>
        <v>0</v>
      </c>
      <c r="J21" s="138">
        <f>'填報順序2-一般組選手報名表'!J23</f>
        <v>0</v>
      </c>
      <c r="K21" s="155">
        <f>'填報順序2-一般組選手報名表'!K23</f>
        <v>0</v>
      </c>
      <c r="L21" s="155">
        <f>'填報順序2-一般組選手報名表'!L23</f>
        <v>0</v>
      </c>
      <c r="M21" s="156">
        <f>'填報順序2-一般組選手報名表'!M23</f>
        <v>0</v>
      </c>
      <c r="N21" s="138">
        <f>'填報順序2-一般組選手報名表'!N23</f>
        <v>0</v>
      </c>
      <c r="O21" s="155">
        <f>'填報順序2-一般組選手報名表'!O23</f>
        <v>0</v>
      </c>
      <c r="P21" s="155">
        <f>'填報順序2-一般組選手報名表'!P23</f>
        <v>0</v>
      </c>
      <c r="Q21" s="156">
        <f>'填報順序2-一般組選手報名表'!Q23</f>
        <v>0</v>
      </c>
      <c r="R21" s="155">
        <f>'填報順序2-一般組選手報名表'!R23</f>
        <v>0</v>
      </c>
      <c r="S21" s="154">
        <f>'填報順序2-一般組選手報名表'!S23</f>
        <v>0</v>
      </c>
      <c r="T21" s="138">
        <f>'填報順序2-一般組選手報名表'!T23</f>
        <v>0</v>
      </c>
      <c r="U21" s="155">
        <f>'填報順序2-一般組選手報名表'!U23</f>
        <v>0</v>
      </c>
      <c r="V21" s="155">
        <f>'填報順序2-一般組選手報名表'!V23</f>
        <v>0</v>
      </c>
      <c r="W21" s="154">
        <f>'填報順序2-一般組選手報名表'!W23</f>
        <v>0</v>
      </c>
      <c r="X21" s="138">
        <f>'填報順序2-一般組選手報名表'!X23</f>
        <v>0</v>
      </c>
      <c r="Y21" s="155">
        <f>'填報順序2-一般組選手報名表'!Y23</f>
        <v>0</v>
      </c>
    </row>
    <row r="22" spans="1:25" s="146" customFormat="1" ht="19.2" customHeight="1">
      <c r="A22" s="142">
        <v>17</v>
      </c>
      <c r="B22" s="153">
        <f>'填報順序2-一般組選手報名表'!B24</f>
        <v>0</v>
      </c>
      <c r="C22" s="138">
        <f>'填報順序2-一般組選手報名表'!C24</f>
        <v>0</v>
      </c>
      <c r="D22" s="154">
        <f>'填報順序2-一般組選手報名表'!D24</f>
        <v>0</v>
      </c>
      <c r="E22" s="154"/>
      <c r="F22" s="138" t="e">
        <f>'填報順序2-一般組選手報名表'!F24</f>
        <v>#N/A</v>
      </c>
      <c r="G22" s="155">
        <f>'填報順序2-一般組選手報名表'!G24</f>
        <v>0</v>
      </c>
      <c r="H22" s="155">
        <f>'填報順序2-一般組選手報名表'!H24</f>
        <v>0</v>
      </c>
      <c r="I22" s="156">
        <f>'填報順序2-一般組選手報名表'!I24</f>
        <v>0</v>
      </c>
      <c r="J22" s="138">
        <f>'填報順序2-一般組選手報名表'!J24</f>
        <v>0</v>
      </c>
      <c r="K22" s="155">
        <f>'填報順序2-一般組選手報名表'!K24</f>
        <v>0</v>
      </c>
      <c r="L22" s="155">
        <f>'填報順序2-一般組選手報名表'!L24</f>
        <v>0</v>
      </c>
      <c r="M22" s="156">
        <f>'填報順序2-一般組選手報名表'!M24</f>
        <v>0</v>
      </c>
      <c r="N22" s="138">
        <f>'填報順序2-一般組選手報名表'!N24</f>
        <v>0</v>
      </c>
      <c r="O22" s="155">
        <f>'填報順序2-一般組選手報名表'!O24</f>
        <v>0</v>
      </c>
      <c r="P22" s="155">
        <f>'填報順序2-一般組選手報名表'!P24</f>
        <v>0</v>
      </c>
      <c r="Q22" s="156">
        <f>'填報順序2-一般組選手報名表'!Q24</f>
        <v>0</v>
      </c>
      <c r="R22" s="155">
        <f>'填報順序2-一般組選手報名表'!R24</f>
        <v>0</v>
      </c>
      <c r="S22" s="154">
        <f>'填報順序2-一般組選手報名表'!S24</f>
        <v>0</v>
      </c>
      <c r="T22" s="138">
        <f>'填報順序2-一般組選手報名表'!T24</f>
        <v>0</v>
      </c>
      <c r="U22" s="155">
        <f>'填報順序2-一般組選手報名表'!U24</f>
        <v>0</v>
      </c>
      <c r="V22" s="155">
        <f>'填報順序2-一般組選手報名表'!V24</f>
        <v>0</v>
      </c>
      <c r="W22" s="154">
        <f>'填報順序2-一般組選手報名表'!W24</f>
        <v>0</v>
      </c>
      <c r="X22" s="138">
        <f>'填報順序2-一般組選手報名表'!X24</f>
        <v>0</v>
      </c>
      <c r="Y22" s="155">
        <f>'填報順序2-一般組選手報名表'!Y24</f>
        <v>0</v>
      </c>
    </row>
    <row r="23" spans="1:25" s="146" customFormat="1" ht="19.2" customHeight="1">
      <c r="A23" s="142">
        <v>18</v>
      </c>
      <c r="B23" s="153">
        <f>'填報順序2-一般組選手報名表'!B25</f>
        <v>0</v>
      </c>
      <c r="C23" s="138">
        <f>'填報順序2-一般組選手報名表'!C25</f>
        <v>0</v>
      </c>
      <c r="D23" s="154">
        <f>'填報順序2-一般組選手報名表'!D25</f>
        <v>0</v>
      </c>
      <c r="E23" s="154"/>
      <c r="F23" s="138" t="e">
        <f>'填報順序2-一般組選手報名表'!F25</f>
        <v>#N/A</v>
      </c>
      <c r="G23" s="155">
        <f>'填報順序2-一般組選手報名表'!G25</f>
        <v>0</v>
      </c>
      <c r="H23" s="155">
        <f>'填報順序2-一般組選手報名表'!H25</f>
        <v>0</v>
      </c>
      <c r="I23" s="156">
        <f>'填報順序2-一般組選手報名表'!I25</f>
        <v>0</v>
      </c>
      <c r="J23" s="138">
        <f>'填報順序2-一般組選手報名表'!J25</f>
        <v>0</v>
      </c>
      <c r="K23" s="155">
        <f>'填報順序2-一般組選手報名表'!K25</f>
        <v>0</v>
      </c>
      <c r="L23" s="155">
        <f>'填報順序2-一般組選手報名表'!L25</f>
        <v>0</v>
      </c>
      <c r="M23" s="156">
        <f>'填報順序2-一般組選手報名表'!M25</f>
        <v>0</v>
      </c>
      <c r="N23" s="138">
        <f>'填報順序2-一般組選手報名表'!N25</f>
        <v>0</v>
      </c>
      <c r="O23" s="155">
        <f>'填報順序2-一般組選手報名表'!O25</f>
        <v>0</v>
      </c>
      <c r="P23" s="155">
        <f>'填報順序2-一般組選手報名表'!P25</f>
        <v>0</v>
      </c>
      <c r="Q23" s="156">
        <f>'填報順序2-一般組選手報名表'!Q25</f>
        <v>0</v>
      </c>
      <c r="R23" s="155">
        <f>'填報順序2-一般組選手報名表'!R25</f>
        <v>0</v>
      </c>
      <c r="S23" s="154">
        <f>'填報順序2-一般組選手報名表'!S25</f>
        <v>0</v>
      </c>
      <c r="T23" s="138">
        <f>'填報順序2-一般組選手報名表'!T25</f>
        <v>0</v>
      </c>
      <c r="U23" s="155">
        <f>'填報順序2-一般組選手報名表'!U25</f>
        <v>0</v>
      </c>
      <c r="V23" s="155">
        <f>'填報順序2-一般組選手報名表'!V25</f>
        <v>0</v>
      </c>
      <c r="W23" s="154">
        <f>'填報順序2-一般組選手報名表'!W25</f>
        <v>0</v>
      </c>
      <c r="X23" s="138">
        <f>'填報順序2-一般組選手報名表'!X25</f>
        <v>0</v>
      </c>
      <c r="Y23" s="155">
        <f>'填報順序2-一般組選手報名表'!Y25</f>
        <v>0</v>
      </c>
    </row>
    <row r="24" spans="1:25" s="146" customFormat="1" ht="19.2" customHeight="1">
      <c r="A24" s="142">
        <v>19</v>
      </c>
      <c r="B24" s="153">
        <f>'填報順序2-一般組選手報名表'!B26</f>
        <v>0</v>
      </c>
      <c r="C24" s="138">
        <f>'填報順序2-一般組選手報名表'!C26</f>
        <v>0</v>
      </c>
      <c r="D24" s="154">
        <f>'填報順序2-一般組選手報名表'!D26</f>
        <v>0</v>
      </c>
      <c r="E24" s="154"/>
      <c r="F24" s="138" t="e">
        <f>'填報順序2-一般組選手報名表'!F26</f>
        <v>#N/A</v>
      </c>
      <c r="G24" s="155">
        <f>'填報順序2-一般組選手報名表'!G26</f>
        <v>0</v>
      </c>
      <c r="H24" s="155">
        <f>'填報順序2-一般組選手報名表'!H26</f>
        <v>0</v>
      </c>
      <c r="I24" s="156">
        <f>'填報順序2-一般組選手報名表'!I26</f>
        <v>0</v>
      </c>
      <c r="J24" s="138">
        <f>'填報順序2-一般組選手報名表'!J26</f>
        <v>0</v>
      </c>
      <c r="K24" s="155">
        <f>'填報順序2-一般組選手報名表'!K26</f>
        <v>0</v>
      </c>
      <c r="L24" s="155">
        <f>'填報順序2-一般組選手報名表'!L26</f>
        <v>0</v>
      </c>
      <c r="M24" s="156">
        <f>'填報順序2-一般組選手報名表'!M26</f>
        <v>0</v>
      </c>
      <c r="N24" s="138">
        <f>'填報順序2-一般組選手報名表'!N26</f>
        <v>0</v>
      </c>
      <c r="O24" s="155">
        <f>'填報順序2-一般組選手報名表'!O26</f>
        <v>0</v>
      </c>
      <c r="P24" s="155">
        <f>'填報順序2-一般組選手報名表'!P26</f>
        <v>0</v>
      </c>
      <c r="Q24" s="156">
        <f>'填報順序2-一般組選手報名表'!Q26</f>
        <v>0</v>
      </c>
      <c r="R24" s="155">
        <f>'填報順序2-一般組選手報名表'!R26</f>
        <v>0</v>
      </c>
      <c r="S24" s="154">
        <f>'填報順序2-一般組選手報名表'!S26</f>
        <v>0</v>
      </c>
      <c r="T24" s="138">
        <f>'填報順序2-一般組選手報名表'!T26</f>
        <v>0</v>
      </c>
      <c r="U24" s="155">
        <f>'填報順序2-一般組選手報名表'!U26</f>
        <v>0</v>
      </c>
      <c r="V24" s="155">
        <f>'填報順序2-一般組選手報名表'!V26</f>
        <v>0</v>
      </c>
      <c r="W24" s="154">
        <f>'填報順序2-一般組選手報名表'!W26</f>
        <v>0</v>
      </c>
      <c r="X24" s="138">
        <f>'填報順序2-一般組選手報名表'!X26</f>
        <v>0</v>
      </c>
      <c r="Y24" s="155">
        <f>'填報順序2-一般組選手報名表'!Y26</f>
        <v>0</v>
      </c>
    </row>
    <row r="25" spans="1:25" s="146" customFormat="1" ht="19.2" customHeight="1">
      <c r="A25" s="142">
        <v>20</v>
      </c>
      <c r="B25" s="153">
        <f>'填報順序2-一般組選手報名表'!B27</f>
        <v>0</v>
      </c>
      <c r="C25" s="138">
        <f>'填報順序2-一般組選手報名表'!C27</f>
        <v>0</v>
      </c>
      <c r="D25" s="154">
        <f>'填報順序2-一般組選手報名表'!D27</f>
        <v>0</v>
      </c>
      <c r="E25" s="154"/>
      <c r="F25" s="138" t="e">
        <f>'填報順序2-一般組選手報名表'!F27</f>
        <v>#N/A</v>
      </c>
      <c r="G25" s="155">
        <f>'填報順序2-一般組選手報名表'!G27</f>
        <v>0</v>
      </c>
      <c r="H25" s="155">
        <f>'填報順序2-一般組選手報名表'!H27</f>
        <v>0</v>
      </c>
      <c r="I25" s="156">
        <f>'填報順序2-一般組選手報名表'!I27</f>
        <v>0</v>
      </c>
      <c r="J25" s="138">
        <f>'填報順序2-一般組選手報名表'!J27</f>
        <v>0</v>
      </c>
      <c r="K25" s="155">
        <f>'填報順序2-一般組選手報名表'!K27</f>
        <v>0</v>
      </c>
      <c r="L25" s="155">
        <f>'填報順序2-一般組選手報名表'!L27</f>
        <v>0</v>
      </c>
      <c r="M25" s="156">
        <f>'填報順序2-一般組選手報名表'!M27</f>
        <v>0</v>
      </c>
      <c r="N25" s="138">
        <f>'填報順序2-一般組選手報名表'!N27</f>
        <v>0</v>
      </c>
      <c r="O25" s="155">
        <f>'填報順序2-一般組選手報名表'!O27</f>
        <v>0</v>
      </c>
      <c r="P25" s="155">
        <f>'填報順序2-一般組選手報名表'!P27</f>
        <v>0</v>
      </c>
      <c r="Q25" s="156">
        <f>'填報順序2-一般組選手報名表'!Q27</f>
        <v>0</v>
      </c>
      <c r="R25" s="155">
        <f>'填報順序2-一般組選手報名表'!R27</f>
        <v>0</v>
      </c>
      <c r="S25" s="154">
        <f>'填報順序2-一般組選手報名表'!S27</f>
        <v>0</v>
      </c>
      <c r="T25" s="138">
        <f>'填報順序2-一般組選手報名表'!T27</f>
        <v>0</v>
      </c>
      <c r="U25" s="155">
        <f>'填報順序2-一般組選手報名表'!U27</f>
        <v>0</v>
      </c>
      <c r="V25" s="155">
        <f>'填報順序2-一般組選手報名表'!V27</f>
        <v>0</v>
      </c>
      <c r="W25" s="154">
        <f>'填報順序2-一般組選手報名表'!W27</f>
        <v>0</v>
      </c>
      <c r="X25" s="138">
        <f>'填報順序2-一般組選手報名表'!X27</f>
        <v>0</v>
      </c>
      <c r="Y25" s="155">
        <f>'填報順序2-一般組選手報名表'!Y27</f>
        <v>0</v>
      </c>
    </row>
    <row r="26" spans="1:25" s="146" customFormat="1" ht="19.2" customHeight="1">
      <c r="A26" s="142">
        <v>21</v>
      </c>
      <c r="B26" s="153">
        <f>'填報順序2-一般組選手報名表'!B28</f>
        <v>0</v>
      </c>
      <c r="C26" s="138">
        <f>'填報順序2-一般組選手報名表'!C28</f>
        <v>0</v>
      </c>
      <c r="D26" s="154">
        <f>'填報順序2-一般組選手報名表'!D28</f>
        <v>0</v>
      </c>
      <c r="E26" s="154"/>
      <c r="F26" s="138" t="e">
        <f>'填報順序2-一般組選手報名表'!F28</f>
        <v>#N/A</v>
      </c>
      <c r="G26" s="155">
        <f>'填報順序2-一般組選手報名表'!G28</f>
        <v>0</v>
      </c>
      <c r="H26" s="155">
        <f>'填報順序2-一般組選手報名表'!H28</f>
        <v>0</v>
      </c>
      <c r="I26" s="156">
        <f>'填報順序2-一般組選手報名表'!I28</f>
        <v>0</v>
      </c>
      <c r="J26" s="138">
        <f>'填報順序2-一般組選手報名表'!J28</f>
        <v>0</v>
      </c>
      <c r="K26" s="155">
        <f>'填報順序2-一般組選手報名表'!K28</f>
        <v>0</v>
      </c>
      <c r="L26" s="155">
        <f>'填報順序2-一般組選手報名表'!L28</f>
        <v>0</v>
      </c>
      <c r="M26" s="156">
        <f>'填報順序2-一般組選手報名表'!M28</f>
        <v>0</v>
      </c>
      <c r="N26" s="138">
        <f>'填報順序2-一般組選手報名表'!N28</f>
        <v>0</v>
      </c>
      <c r="O26" s="155">
        <f>'填報順序2-一般組選手報名表'!O28</f>
        <v>0</v>
      </c>
      <c r="P26" s="155">
        <f>'填報順序2-一般組選手報名表'!P28</f>
        <v>0</v>
      </c>
      <c r="Q26" s="156">
        <f>'填報順序2-一般組選手報名表'!Q28</f>
        <v>0</v>
      </c>
      <c r="R26" s="155">
        <f>'填報順序2-一般組選手報名表'!R28</f>
        <v>0</v>
      </c>
      <c r="S26" s="154">
        <f>'填報順序2-一般組選手報名表'!S28</f>
        <v>0</v>
      </c>
      <c r="T26" s="138">
        <f>'填報順序2-一般組選手報名表'!T28</f>
        <v>0</v>
      </c>
      <c r="U26" s="155">
        <f>'填報順序2-一般組選手報名表'!U28</f>
        <v>0</v>
      </c>
      <c r="V26" s="155">
        <f>'填報順序2-一般組選手報名表'!V28</f>
        <v>0</v>
      </c>
      <c r="W26" s="154">
        <f>'填報順序2-一般組選手報名表'!W28</f>
        <v>0</v>
      </c>
      <c r="X26" s="138">
        <f>'填報順序2-一般組選手報名表'!X28</f>
        <v>0</v>
      </c>
      <c r="Y26" s="155">
        <f>'填報順序2-一般組選手報名表'!Y28</f>
        <v>0</v>
      </c>
    </row>
    <row r="27" spans="1:25" s="146" customFormat="1" ht="19.2" customHeight="1">
      <c r="A27" s="142">
        <v>22</v>
      </c>
      <c r="B27" s="153">
        <f>'填報順序2-一般組選手報名表'!B29</f>
        <v>0</v>
      </c>
      <c r="C27" s="138">
        <f>'填報順序2-一般組選手報名表'!C29</f>
        <v>0</v>
      </c>
      <c r="D27" s="154">
        <f>'填報順序2-一般組選手報名表'!D29</f>
        <v>0</v>
      </c>
      <c r="E27" s="154"/>
      <c r="F27" s="138" t="e">
        <f>'填報順序2-一般組選手報名表'!F29</f>
        <v>#N/A</v>
      </c>
      <c r="G27" s="155">
        <f>'填報順序2-一般組選手報名表'!G29</f>
        <v>0</v>
      </c>
      <c r="H27" s="155">
        <f>'填報順序2-一般組選手報名表'!H29</f>
        <v>0</v>
      </c>
      <c r="I27" s="156">
        <f>'填報順序2-一般組選手報名表'!I29</f>
        <v>0</v>
      </c>
      <c r="J27" s="138">
        <f>'填報順序2-一般組選手報名表'!J29</f>
        <v>0</v>
      </c>
      <c r="K27" s="155">
        <f>'填報順序2-一般組選手報名表'!K29</f>
        <v>0</v>
      </c>
      <c r="L27" s="155">
        <f>'填報順序2-一般組選手報名表'!L29</f>
        <v>0</v>
      </c>
      <c r="M27" s="156">
        <f>'填報順序2-一般組選手報名表'!M29</f>
        <v>0</v>
      </c>
      <c r="N27" s="138">
        <f>'填報順序2-一般組選手報名表'!N29</f>
        <v>0</v>
      </c>
      <c r="O27" s="155">
        <f>'填報順序2-一般組選手報名表'!O29</f>
        <v>0</v>
      </c>
      <c r="P27" s="155">
        <f>'填報順序2-一般組選手報名表'!P29</f>
        <v>0</v>
      </c>
      <c r="Q27" s="156">
        <f>'填報順序2-一般組選手報名表'!Q29</f>
        <v>0</v>
      </c>
      <c r="R27" s="155">
        <f>'填報順序2-一般組選手報名表'!R29</f>
        <v>0</v>
      </c>
      <c r="S27" s="154">
        <f>'填報順序2-一般組選手報名表'!S29</f>
        <v>0</v>
      </c>
      <c r="T27" s="138">
        <f>'填報順序2-一般組選手報名表'!T29</f>
        <v>0</v>
      </c>
      <c r="U27" s="155">
        <f>'填報順序2-一般組選手報名表'!U29</f>
        <v>0</v>
      </c>
      <c r="V27" s="155">
        <f>'填報順序2-一般組選手報名表'!V29</f>
        <v>0</v>
      </c>
      <c r="W27" s="154">
        <f>'填報順序2-一般組選手報名表'!W29</f>
        <v>0</v>
      </c>
      <c r="X27" s="138">
        <f>'填報順序2-一般組選手報名表'!X29</f>
        <v>0</v>
      </c>
      <c r="Y27" s="155">
        <f>'填報順序2-一般組選手報名表'!Y29</f>
        <v>0</v>
      </c>
    </row>
    <row r="28" spans="1:25" s="146" customFormat="1" ht="19.2" customHeight="1">
      <c r="A28" s="142">
        <v>23</v>
      </c>
      <c r="B28" s="153">
        <f>'填報順序2-一般組選手報名表'!B30</f>
        <v>0</v>
      </c>
      <c r="C28" s="138">
        <f>'填報順序2-一般組選手報名表'!C30</f>
        <v>0</v>
      </c>
      <c r="D28" s="154">
        <f>'填報順序2-一般組選手報名表'!D30</f>
        <v>0</v>
      </c>
      <c r="E28" s="154"/>
      <c r="F28" s="138" t="e">
        <f>'填報順序2-一般組選手報名表'!F30</f>
        <v>#N/A</v>
      </c>
      <c r="G28" s="155">
        <f>'填報順序2-一般組選手報名表'!G30</f>
        <v>0</v>
      </c>
      <c r="H28" s="155">
        <f>'填報順序2-一般組選手報名表'!H30</f>
        <v>0</v>
      </c>
      <c r="I28" s="156">
        <f>'填報順序2-一般組選手報名表'!I30</f>
        <v>0</v>
      </c>
      <c r="J28" s="138">
        <f>'填報順序2-一般組選手報名表'!J30</f>
        <v>0</v>
      </c>
      <c r="K28" s="155">
        <f>'填報順序2-一般組選手報名表'!K30</f>
        <v>0</v>
      </c>
      <c r="L28" s="155">
        <f>'填報順序2-一般組選手報名表'!L30</f>
        <v>0</v>
      </c>
      <c r="M28" s="156">
        <f>'填報順序2-一般組選手報名表'!M30</f>
        <v>0</v>
      </c>
      <c r="N28" s="138">
        <f>'填報順序2-一般組選手報名表'!N30</f>
        <v>0</v>
      </c>
      <c r="O28" s="155">
        <f>'填報順序2-一般組選手報名表'!O30</f>
        <v>0</v>
      </c>
      <c r="P28" s="155">
        <f>'填報順序2-一般組選手報名表'!P30</f>
        <v>0</v>
      </c>
      <c r="Q28" s="156">
        <f>'填報順序2-一般組選手報名表'!Q30</f>
        <v>0</v>
      </c>
      <c r="R28" s="155">
        <f>'填報順序2-一般組選手報名表'!R30</f>
        <v>0</v>
      </c>
      <c r="S28" s="154">
        <f>'填報順序2-一般組選手報名表'!S30</f>
        <v>0</v>
      </c>
      <c r="T28" s="138">
        <f>'填報順序2-一般組選手報名表'!T30</f>
        <v>0</v>
      </c>
      <c r="U28" s="155">
        <f>'填報順序2-一般組選手報名表'!U30</f>
        <v>0</v>
      </c>
      <c r="V28" s="155">
        <f>'填報順序2-一般組選手報名表'!V30</f>
        <v>0</v>
      </c>
      <c r="W28" s="154">
        <f>'填報順序2-一般組選手報名表'!W30</f>
        <v>0</v>
      </c>
      <c r="X28" s="138">
        <f>'填報順序2-一般組選手報名表'!X30</f>
        <v>0</v>
      </c>
      <c r="Y28" s="155">
        <f>'填報順序2-一般組選手報名表'!Y30</f>
        <v>0</v>
      </c>
    </row>
    <row r="29" spans="1:25" s="146" customFormat="1" ht="19.2" customHeight="1">
      <c r="A29" s="142">
        <v>24</v>
      </c>
      <c r="B29" s="153">
        <f>'填報順序2-一般組選手報名表'!B31</f>
        <v>0</v>
      </c>
      <c r="C29" s="138">
        <f>'填報順序2-一般組選手報名表'!C31</f>
        <v>0</v>
      </c>
      <c r="D29" s="154">
        <f>'填報順序2-一般組選手報名表'!D31</f>
        <v>0</v>
      </c>
      <c r="E29" s="154"/>
      <c r="F29" s="138" t="e">
        <f>'填報順序2-一般組選手報名表'!F31</f>
        <v>#N/A</v>
      </c>
      <c r="G29" s="155">
        <f>'填報順序2-一般組選手報名表'!G31</f>
        <v>0</v>
      </c>
      <c r="H29" s="155">
        <f>'填報順序2-一般組選手報名表'!H31</f>
        <v>0</v>
      </c>
      <c r="I29" s="156">
        <f>'填報順序2-一般組選手報名表'!I31</f>
        <v>0</v>
      </c>
      <c r="J29" s="138">
        <f>'填報順序2-一般組選手報名表'!J31</f>
        <v>0</v>
      </c>
      <c r="K29" s="155">
        <f>'填報順序2-一般組選手報名表'!K31</f>
        <v>0</v>
      </c>
      <c r="L29" s="155">
        <f>'填報順序2-一般組選手報名表'!L31</f>
        <v>0</v>
      </c>
      <c r="M29" s="156">
        <f>'填報順序2-一般組選手報名表'!M31</f>
        <v>0</v>
      </c>
      <c r="N29" s="138">
        <f>'填報順序2-一般組選手報名表'!N31</f>
        <v>0</v>
      </c>
      <c r="O29" s="155">
        <f>'填報順序2-一般組選手報名表'!O31</f>
        <v>0</v>
      </c>
      <c r="P29" s="155">
        <f>'填報順序2-一般組選手報名表'!P31</f>
        <v>0</v>
      </c>
      <c r="Q29" s="156">
        <f>'填報順序2-一般組選手報名表'!Q31</f>
        <v>0</v>
      </c>
      <c r="R29" s="155">
        <f>'填報順序2-一般組選手報名表'!R31</f>
        <v>0</v>
      </c>
      <c r="S29" s="154">
        <f>'填報順序2-一般組選手報名表'!S31</f>
        <v>0</v>
      </c>
      <c r="T29" s="138">
        <f>'填報順序2-一般組選手報名表'!T31</f>
        <v>0</v>
      </c>
      <c r="U29" s="155">
        <f>'填報順序2-一般組選手報名表'!U31</f>
        <v>0</v>
      </c>
      <c r="V29" s="155">
        <f>'填報順序2-一般組選手報名表'!V31</f>
        <v>0</v>
      </c>
      <c r="W29" s="154">
        <f>'填報順序2-一般組選手報名表'!W31</f>
        <v>0</v>
      </c>
      <c r="X29" s="138">
        <f>'填報順序2-一般組選手報名表'!X31</f>
        <v>0</v>
      </c>
      <c r="Y29" s="155">
        <f>'填報順序2-一般組選手報名表'!Y31</f>
        <v>0</v>
      </c>
    </row>
    <row r="30" spans="1:25" s="146" customFormat="1" ht="19.2" customHeight="1">
      <c r="A30" s="142">
        <v>25</v>
      </c>
      <c r="B30" s="153">
        <f>'填報順序2-一般組選手報名表'!B32</f>
        <v>0</v>
      </c>
      <c r="C30" s="138">
        <f>'填報順序2-一般組選手報名表'!C32</f>
        <v>0</v>
      </c>
      <c r="D30" s="154">
        <f>'填報順序2-一般組選手報名表'!D32</f>
        <v>0</v>
      </c>
      <c r="E30" s="154"/>
      <c r="F30" s="138" t="e">
        <f>'填報順序2-一般組選手報名表'!F32</f>
        <v>#N/A</v>
      </c>
      <c r="G30" s="155">
        <f>'填報順序2-一般組選手報名表'!G32</f>
        <v>0</v>
      </c>
      <c r="H30" s="155">
        <f>'填報順序2-一般組選手報名表'!H32</f>
        <v>0</v>
      </c>
      <c r="I30" s="156">
        <f>'填報順序2-一般組選手報名表'!I32</f>
        <v>0</v>
      </c>
      <c r="J30" s="138">
        <f>'填報順序2-一般組選手報名表'!J32</f>
        <v>0</v>
      </c>
      <c r="K30" s="155">
        <f>'填報順序2-一般組選手報名表'!K32</f>
        <v>0</v>
      </c>
      <c r="L30" s="155">
        <f>'填報順序2-一般組選手報名表'!L32</f>
        <v>0</v>
      </c>
      <c r="M30" s="156">
        <f>'填報順序2-一般組選手報名表'!M32</f>
        <v>0</v>
      </c>
      <c r="N30" s="138">
        <f>'填報順序2-一般組選手報名表'!N32</f>
        <v>0</v>
      </c>
      <c r="O30" s="155">
        <f>'填報順序2-一般組選手報名表'!O32</f>
        <v>0</v>
      </c>
      <c r="P30" s="155">
        <f>'填報順序2-一般組選手報名表'!P32</f>
        <v>0</v>
      </c>
      <c r="Q30" s="156">
        <f>'填報順序2-一般組選手報名表'!Q32</f>
        <v>0</v>
      </c>
      <c r="R30" s="155">
        <f>'填報順序2-一般組選手報名表'!R32</f>
        <v>0</v>
      </c>
      <c r="S30" s="154">
        <f>'填報順序2-一般組選手報名表'!S32</f>
        <v>0</v>
      </c>
      <c r="T30" s="138">
        <f>'填報順序2-一般組選手報名表'!T32</f>
        <v>0</v>
      </c>
      <c r="U30" s="155">
        <f>'填報順序2-一般組選手報名表'!U32</f>
        <v>0</v>
      </c>
      <c r="V30" s="155">
        <f>'填報順序2-一般組選手報名表'!V32</f>
        <v>0</v>
      </c>
      <c r="W30" s="154">
        <f>'填報順序2-一般組選手報名表'!W32</f>
        <v>0</v>
      </c>
      <c r="X30" s="138">
        <f>'填報順序2-一般組選手報名表'!X32</f>
        <v>0</v>
      </c>
      <c r="Y30" s="155">
        <f>'填報順序2-一般組選手報名表'!Y32</f>
        <v>0</v>
      </c>
    </row>
    <row r="31" spans="1:25" s="146" customFormat="1" ht="19.2" customHeight="1">
      <c r="A31" s="142">
        <v>26</v>
      </c>
      <c r="B31" s="153">
        <f>'填報順序2-一般組選手報名表'!B33</f>
        <v>0</v>
      </c>
      <c r="C31" s="138">
        <f>'填報順序2-一般組選手報名表'!C33</f>
        <v>0</v>
      </c>
      <c r="D31" s="154">
        <f>'填報順序2-一般組選手報名表'!D33</f>
        <v>0</v>
      </c>
      <c r="E31" s="154"/>
      <c r="F31" s="138" t="e">
        <f>'填報順序2-一般組選手報名表'!F33</f>
        <v>#N/A</v>
      </c>
      <c r="G31" s="155">
        <f>'填報順序2-一般組選手報名表'!G33</f>
        <v>0</v>
      </c>
      <c r="H31" s="155">
        <f>'填報順序2-一般組選手報名表'!H33</f>
        <v>0</v>
      </c>
      <c r="I31" s="156">
        <f>'填報順序2-一般組選手報名表'!I33</f>
        <v>0</v>
      </c>
      <c r="J31" s="138">
        <f>'填報順序2-一般組選手報名表'!J33</f>
        <v>0</v>
      </c>
      <c r="K31" s="155">
        <f>'填報順序2-一般組選手報名表'!K33</f>
        <v>0</v>
      </c>
      <c r="L31" s="155">
        <f>'填報順序2-一般組選手報名表'!L33</f>
        <v>0</v>
      </c>
      <c r="M31" s="156">
        <f>'填報順序2-一般組選手報名表'!M33</f>
        <v>0</v>
      </c>
      <c r="N31" s="138">
        <f>'填報順序2-一般組選手報名表'!N33</f>
        <v>0</v>
      </c>
      <c r="O31" s="155">
        <f>'填報順序2-一般組選手報名表'!O33</f>
        <v>0</v>
      </c>
      <c r="P31" s="155">
        <f>'填報順序2-一般組選手報名表'!P33</f>
        <v>0</v>
      </c>
      <c r="Q31" s="156">
        <f>'填報順序2-一般組選手報名表'!Q33</f>
        <v>0</v>
      </c>
      <c r="R31" s="155">
        <f>'填報順序2-一般組選手報名表'!R33</f>
        <v>0</v>
      </c>
      <c r="S31" s="154">
        <f>'填報順序2-一般組選手報名表'!S33</f>
        <v>0</v>
      </c>
      <c r="T31" s="138">
        <f>'填報順序2-一般組選手報名表'!T33</f>
        <v>0</v>
      </c>
      <c r="U31" s="155">
        <f>'填報順序2-一般組選手報名表'!U33</f>
        <v>0</v>
      </c>
      <c r="V31" s="155">
        <f>'填報順序2-一般組選手報名表'!V33</f>
        <v>0</v>
      </c>
      <c r="W31" s="154">
        <f>'填報順序2-一般組選手報名表'!W33</f>
        <v>0</v>
      </c>
      <c r="X31" s="138">
        <f>'填報順序2-一般組選手報名表'!X33</f>
        <v>0</v>
      </c>
      <c r="Y31" s="155">
        <f>'填報順序2-一般組選手報名表'!Y33</f>
        <v>0</v>
      </c>
    </row>
    <row r="32" spans="1:25" s="146" customFormat="1" ht="19.2" customHeight="1">
      <c r="A32" s="142">
        <v>27</v>
      </c>
      <c r="B32" s="153">
        <f>'填報順序2-一般組選手報名表'!B34</f>
        <v>0</v>
      </c>
      <c r="C32" s="138">
        <f>'填報順序2-一般組選手報名表'!C34</f>
        <v>0</v>
      </c>
      <c r="D32" s="154">
        <f>'填報順序2-一般組選手報名表'!D34</f>
        <v>0</v>
      </c>
      <c r="E32" s="154"/>
      <c r="F32" s="138" t="e">
        <f>'填報順序2-一般組選手報名表'!F34</f>
        <v>#N/A</v>
      </c>
      <c r="G32" s="155">
        <f>'填報順序2-一般組選手報名表'!G34</f>
        <v>0</v>
      </c>
      <c r="H32" s="155">
        <f>'填報順序2-一般組選手報名表'!H34</f>
        <v>0</v>
      </c>
      <c r="I32" s="156">
        <f>'填報順序2-一般組選手報名表'!I34</f>
        <v>0</v>
      </c>
      <c r="J32" s="138">
        <f>'填報順序2-一般組選手報名表'!J34</f>
        <v>0</v>
      </c>
      <c r="K32" s="155">
        <f>'填報順序2-一般組選手報名表'!K34</f>
        <v>0</v>
      </c>
      <c r="L32" s="155">
        <f>'填報順序2-一般組選手報名表'!L34</f>
        <v>0</v>
      </c>
      <c r="M32" s="156">
        <f>'填報順序2-一般組選手報名表'!M34</f>
        <v>0</v>
      </c>
      <c r="N32" s="138">
        <f>'填報順序2-一般組選手報名表'!N34</f>
        <v>0</v>
      </c>
      <c r="O32" s="155">
        <f>'填報順序2-一般組選手報名表'!O34</f>
        <v>0</v>
      </c>
      <c r="P32" s="155">
        <f>'填報順序2-一般組選手報名表'!P34</f>
        <v>0</v>
      </c>
      <c r="Q32" s="156">
        <f>'填報順序2-一般組選手報名表'!Q34</f>
        <v>0</v>
      </c>
      <c r="R32" s="155">
        <f>'填報順序2-一般組選手報名表'!R34</f>
        <v>0</v>
      </c>
      <c r="S32" s="154">
        <f>'填報順序2-一般組選手報名表'!S34</f>
        <v>0</v>
      </c>
      <c r="T32" s="138">
        <f>'填報順序2-一般組選手報名表'!T34</f>
        <v>0</v>
      </c>
      <c r="U32" s="155">
        <f>'填報順序2-一般組選手報名表'!U34</f>
        <v>0</v>
      </c>
      <c r="V32" s="155">
        <f>'填報順序2-一般組選手報名表'!V34</f>
        <v>0</v>
      </c>
      <c r="W32" s="154">
        <f>'填報順序2-一般組選手報名表'!W34</f>
        <v>0</v>
      </c>
      <c r="X32" s="138">
        <f>'填報順序2-一般組選手報名表'!X34</f>
        <v>0</v>
      </c>
      <c r="Y32" s="155">
        <f>'填報順序2-一般組選手報名表'!Y34</f>
        <v>0</v>
      </c>
    </row>
    <row r="33" spans="1:25" s="146" customFormat="1" ht="19.2" customHeight="1">
      <c r="A33" s="142">
        <v>28</v>
      </c>
      <c r="B33" s="153">
        <f>'填報順序2-一般組選手報名表'!B35</f>
        <v>0</v>
      </c>
      <c r="C33" s="138">
        <f>'填報順序2-一般組選手報名表'!C35</f>
        <v>0</v>
      </c>
      <c r="D33" s="154">
        <f>'填報順序2-一般組選手報名表'!D35</f>
        <v>0</v>
      </c>
      <c r="E33" s="154"/>
      <c r="F33" s="138" t="e">
        <f>'填報順序2-一般組選手報名表'!F35</f>
        <v>#N/A</v>
      </c>
      <c r="G33" s="155">
        <f>'填報順序2-一般組選手報名表'!G35</f>
        <v>0</v>
      </c>
      <c r="H33" s="155">
        <f>'填報順序2-一般組選手報名表'!H35</f>
        <v>0</v>
      </c>
      <c r="I33" s="156">
        <f>'填報順序2-一般組選手報名表'!I35</f>
        <v>0</v>
      </c>
      <c r="J33" s="138">
        <f>'填報順序2-一般組選手報名表'!J35</f>
        <v>0</v>
      </c>
      <c r="K33" s="155">
        <f>'填報順序2-一般組選手報名表'!K35</f>
        <v>0</v>
      </c>
      <c r="L33" s="155">
        <f>'填報順序2-一般組選手報名表'!L35</f>
        <v>0</v>
      </c>
      <c r="M33" s="156">
        <f>'填報順序2-一般組選手報名表'!M35</f>
        <v>0</v>
      </c>
      <c r="N33" s="138">
        <f>'填報順序2-一般組選手報名表'!N35</f>
        <v>0</v>
      </c>
      <c r="O33" s="155">
        <f>'填報順序2-一般組選手報名表'!O35</f>
        <v>0</v>
      </c>
      <c r="P33" s="155">
        <f>'填報順序2-一般組選手報名表'!P35</f>
        <v>0</v>
      </c>
      <c r="Q33" s="156">
        <f>'填報順序2-一般組選手報名表'!Q35</f>
        <v>0</v>
      </c>
      <c r="R33" s="155">
        <f>'填報順序2-一般組選手報名表'!R35</f>
        <v>0</v>
      </c>
      <c r="S33" s="154">
        <f>'填報順序2-一般組選手報名表'!S35</f>
        <v>0</v>
      </c>
      <c r="T33" s="138">
        <f>'填報順序2-一般組選手報名表'!T35</f>
        <v>0</v>
      </c>
      <c r="U33" s="155">
        <f>'填報順序2-一般組選手報名表'!U35</f>
        <v>0</v>
      </c>
      <c r="V33" s="155">
        <f>'填報順序2-一般組選手報名表'!V35</f>
        <v>0</v>
      </c>
      <c r="W33" s="154">
        <f>'填報順序2-一般組選手報名表'!W35</f>
        <v>0</v>
      </c>
      <c r="X33" s="138">
        <f>'填報順序2-一般組選手報名表'!X35</f>
        <v>0</v>
      </c>
      <c r="Y33" s="155">
        <f>'填報順序2-一般組選手報名表'!Y35</f>
        <v>0</v>
      </c>
    </row>
    <row r="34" spans="1:25" s="146" customFormat="1" ht="19.2" customHeight="1">
      <c r="A34" s="142">
        <v>29</v>
      </c>
      <c r="B34" s="153">
        <f>'填報順序2-一般組選手報名表'!B36</f>
        <v>0</v>
      </c>
      <c r="C34" s="138">
        <f>'填報順序2-一般組選手報名表'!C36</f>
        <v>0</v>
      </c>
      <c r="D34" s="154">
        <f>'填報順序2-一般組選手報名表'!D36</f>
        <v>0</v>
      </c>
      <c r="E34" s="154"/>
      <c r="F34" s="138" t="e">
        <f>'填報順序2-一般組選手報名表'!F36</f>
        <v>#N/A</v>
      </c>
      <c r="G34" s="155">
        <f>'填報順序2-一般組選手報名表'!G36</f>
        <v>0</v>
      </c>
      <c r="H34" s="155">
        <f>'填報順序2-一般組選手報名表'!H36</f>
        <v>0</v>
      </c>
      <c r="I34" s="156">
        <f>'填報順序2-一般組選手報名表'!I36</f>
        <v>0</v>
      </c>
      <c r="J34" s="138">
        <f>'填報順序2-一般組選手報名表'!J36</f>
        <v>0</v>
      </c>
      <c r="K34" s="155">
        <f>'填報順序2-一般組選手報名表'!K36</f>
        <v>0</v>
      </c>
      <c r="L34" s="155">
        <f>'填報順序2-一般組選手報名表'!L36</f>
        <v>0</v>
      </c>
      <c r="M34" s="156">
        <f>'填報順序2-一般組選手報名表'!M36</f>
        <v>0</v>
      </c>
      <c r="N34" s="138">
        <f>'填報順序2-一般組選手報名表'!N36</f>
        <v>0</v>
      </c>
      <c r="O34" s="155">
        <f>'填報順序2-一般組選手報名表'!O36</f>
        <v>0</v>
      </c>
      <c r="P34" s="155">
        <f>'填報順序2-一般組選手報名表'!P36</f>
        <v>0</v>
      </c>
      <c r="Q34" s="156">
        <f>'填報順序2-一般組選手報名表'!Q36</f>
        <v>0</v>
      </c>
      <c r="R34" s="155">
        <f>'填報順序2-一般組選手報名表'!R36</f>
        <v>0</v>
      </c>
      <c r="S34" s="154">
        <f>'填報順序2-一般組選手報名表'!S36</f>
        <v>0</v>
      </c>
      <c r="T34" s="138">
        <f>'填報順序2-一般組選手報名表'!T36</f>
        <v>0</v>
      </c>
      <c r="U34" s="155">
        <f>'填報順序2-一般組選手報名表'!U36</f>
        <v>0</v>
      </c>
      <c r="V34" s="155">
        <f>'填報順序2-一般組選手報名表'!V36</f>
        <v>0</v>
      </c>
      <c r="W34" s="154">
        <f>'填報順序2-一般組選手報名表'!W36</f>
        <v>0</v>
      </c>
      <c r="X34" s="138">
        <f>'填報順序2-一般組選手報名表'!X36</f>
        <v>0</v>
      </c>
      <c r="Y34" s="155">
        <f>'填報順序2-一般組選手報名表'!Y36</f>
        <v>0</v>
      </c>
    </row>
    <row r="35" spans="1:25" s="146" customFormat="1" ht="19.2" customHeight="1">
      <c r="A35" s="142">
        <v>30</v>
      </c>
      <c r="B35" s="153">
        <f>'填報順序2-一般組選手報名表'!B37</f>
        <v>0</v>
      </c>
      <c r="C35" s="138">
        <f>'填報順序2-一般組選手報名表'!C37</f>
        <v>0</v>
      </c>
      <c r="D35" s="154">
        <f>'填報順序2-一般組選手報名表'!D37</f>
        <v>0</v>
      </c>
      <c r="E35" s="154"/>
      <c r="F35" s="138" t="e">
        <f>'填報順序2-一般組選手報名表'!F37</f>
        <v>#N/A</v>
      </c>
      <c r="G35" s="155">
        <f>'填報順序2-一般組選手報名表'!G37</f>
        <v>0</v>
      </c>
      <c r="H35" s="155">
        <f>'填報順序2-一般組選手報名表'!H37</f>
        <v>0</v>
      </c>
      <c r="I35" s="156">
        <f>'填報順序2-一般組選手報名表'!I37</f>
        <v>0</v>
      </c>
      <c r="J35" s="138">
        <f>'填報順序2-一般組選手報名表'!J37</f>
        <v>0</v>
      </c>
      <c r="K35" s="155">
        <f>'填報順序2-一般組選手報名表'!K37</f>
        <v>0</v>
      </c>
      <c r="L35" s="155">
        <f>'填報順序2-一般組選手報名表'!L37</f>
        <v>0</v>
      </c>
      <c r="M35" s="156">
        <f>'填報順序2-一般組選手報名表'!M37</f>
        <v>0</v>
      </c>
      <c r="N35" s="138">
        <f>'填報順序2-一般組選手報名表'!N37</f>
        <v>0</v>
      </c>
      <c r="O35" s="155">
        <f>'填報順序2-一般組選手報名表'!O37</f>
        <v>0</v>
      </c>
      <c r="P35" s="155">
        <f>'填報順序2-一般組選手報名表'!P37</f>
        <v>0</v>
      </c>
      <c r="Q35" s="156">
        <f>'填報順序2-一般組選手報名表'!Q37</f>
        <v>0</v>
      </c>
      <c r="R35" s="155">
        <f>'填報順序2-一般組選手報名表'!R37</f>
        <v>0</v>
      </c>
      <c r="S35" s="154">
        <f>'填報順序2-一般組選手報名表'!S37</f>
        <v>0</v>
      </c>
      <c r="T35" s="138">
        <f>'填報順序2-一般組選手報名表'!T37</f>
        <v>0</v>
      </c>
      <c r="U35" s="155">
        <f>'填報順序2-一般組選手報名表'!U37</f>
        <v>0</v>
      </c>
      <c r="V35" s="155">
        <f>'填報順序2-一般組選手報名表'!V37</f>
        <v>0</v>
      </c>
      <c r="W35" s="154">
        <f>'填報順序2-一般組選手報名表'!W37</f>
        <v>0</v>
      </c>
      <c r="X35" s="138">
        <f>'填報順序2-一般組選手報名表'!X37</f>
        <v>0</v>
      </c>
      <c r="Y35" s="155">
        <f>'填報順序2-一般組選手報名表'!Y37</f>
        <v>0</v>
      </c>
    </row>
    <row r="36" spans="1:25" s="146" customFormat="1" ht="19.2" customHeight="1">
      <c r="A36" s="142">
        <v>31</v>
      </c>
      <c r="B36" s="153">
        <f>'填報順序2-一般組選手報名表'!B38</f>
        <v>0</v>
      </c>
      <c r="C36" s="138">
        <f>'填報順序2-一般組選手報名表'!C38</f>
        <v>0</v>
      </c>
      <c r="D36" s="154">
        <f>'填報順序2-一般組選手報名表'!D38</f>
        <v>0</v>
      </c>
      <c r="E36" s="154"/>
      <c r="F36" s="138" t="e">
        <f>'填報順序2-一般組選手報名表'!F38</f>
        <v>#N/A</v>
      </c>
      <c r="G36" s="155">
        <f>'填報順序2-一般組選手報名表'!G38</f>
        <v>0</v>
      </c>
      <c r="H36" s="155">
        <f>'填報順序2-一般組選手報名表'!H38</f>
        <v>0</v>
      </c>
      <c r="I36" s="156">
        <f>'填報順序2-一般組選手報名表'!I38</f>
        <v>0</v>
      </c>
      <c r="J36" s="138">
        <f>'填報順序2-一般組選手報名表'!J38</f>
        <v>0</v>
      </c>
      <c r="K36" s="155">
        <f>'填報順序2-一般組選手報名表'!K38</f>
        <v>0</v>
      </c>
      <c r="L36" s="155">
        <f>'填報順序2-一般組選手報名表'!L38</f>
        <v>0</v>
      </c>
      <c r="M36" s="156">
        <f>'填報順序2-一般組選手報名表'!M38</f>
        <v>0</v>
      </c>
      <c r="N36" s="138">
        <f>'填報順序2-一般組選手報名表'!N38</f>
        <v>0</v>
      </c>
      <c r="O36" s="155">
        <f>'填報順序2-一般組選手報名表'!O38</f>
        <v>0</v>
      </c>
      <c r="P36" s="155">
        <f>'填報順序2-一般組選手報名表'!P38</f>
        <v>0</v>
      </c>
      <c r="Q36" s="156">
        <f>'填報順序2-一般組選手報名表'!Q38</f>
        <v>0</v>
      </c>
      <c r="R36" s="155">
        <f>'填報順序2-一般組選手報名表'!R38</f>
        <v>0</v>
      </c>
      <c r="S36" s="154">
        <f>'填報順序2-一般組選手報名表'!S38</f>
        <v>0</v>
      </c>
      <c r="T36" s="138">
        <f>'填報順序2-一般組選手報名表'!T38</f>
        <v>0</v>
      </c>
      <c r="U36" s="155">
        <f>'填報順序2-一般組選手報名表'!U38</f>
        <v>0</v>
      </c>
      <c r="V36" s="155">
        <f>'填報順序2-一般組選手報名表'!V38</f>
        <v>0</v>
      </c>
      <c r="W36" s="154">
        <f>'填報順序2-一般組選手報名表'!W38</f>
        <v>0</v>
      </c>
      <c r="X36" s="138">
        <f>'填報順序2-一般組選手報名表'!X38</f>
        <v>0</v>
      </c>
      <c r="Y36" s="155">
        <f>'填報順序2-一般組選手報名表'!Y38</f>
        <v>0</v>
      </c>
    </row>
    <row r="37" spans="1:25" s="146" customFormat="1" ht="19.2" customHeight="1">
      <c r="A37" s="142">
        <v>32</v>
      </c>
      <c r="B37" s="153">
        <f>'填報順序2-一般組選手報名表'!B39</f>
        <v>0</v>
      </c>
      <c r="C37" s="138">
        <f>'填報順序2-一般組選手報名表'!C39</f>
        <v>0</v>
      </c>
      <c r="D37" s="154">
        <f>'填報順序2-一般組選手報名表'!D39</f>
        <v>0</v>
      </c>
      <c r="E37" s="154"/>
      <c r="F37" s="138" t="e">
        <f>'填報順序2-一般組選手報名表'!F39</f>
        <v>#N/A</v>
      </c>
      <c r="G37" s="155">
        <f>'填報順序2-一般組選手報名表'!G39</f>
        <v>0</v>
      </c>
      <c r="H37" s="155">
        <f>'填報順序2-一般組選手報名表'!H39</f>
        <v>0</v>
      </c>
      <c r="I37" s="156">
        <f>'填報順序2-一般組選手報名表'!I39</f>
        <v>0</v>
      </c>
      <c r="J37" s="138">
        <f>'填報順序2-一般組選手報名表'!J39</f>
        <v>0</v>
      </c>
      <c r="K37" s="155">
        <f>'填報順序2-一般組選手報名表'!K39</f>
        <v>0</v>
      </c>
      <c r="L37" s="155">
        <f>'填報順序2-一般組選手報名表'!L39</f>
        <v>0</v>
      </c>
      <c r="M37" s="156">
        <f>'填報順序2-一般組選手報名表'!M39</f>
        <v>0</v>
      </c>
      <c r="N37" s="138">
        <f>'填報順序2-一般組選手報名表'!N39</f>
        <v>0</v>
      </c>
      <c r="O37" s="155">
        <f>'填報順序2-一般組選手報名表'!O39</f>
        <v>0</v>
      </c>
      <c r="P37" s="155">
        <f>'填報順序2-一般組選手報名表'!P39</f>
        <v>0</v>
      </c>
      <c r="Q37" s="156">
        <f>'填報順序2-一般組選手報名表'!Q39</f>
        <v>0</v>
      </c>
      <c r="R37" s="155">
        <f>'填報順序2-一般組選手報名表'!R39</f>
        <v>0</v>
      </c>
      <c r="S37" s="154">
        <f>'填報順序2-一般組選手報名表'!S39</f>
        <v>0</v>
      </c>
      <c r="T37" s="138">
        <f>'填報順序2-一般組選手報名表'!T39</f>
        <v>0</v>
      </c>
      <c r="U37" s="155">
        <f>'填報順序2-一般組選手報名表'!U39</f>
        <v>0</v>
      </c>
      <c r="V37" s="155">
        <f>'填報順序2-一般組選手報名表'!V39</f>
        <v>0</v>
      </c>
      <c r="W37" s="154">
        <f>'填報順序2-一般組選手報名表'!W39</f>
        <v>0</v>
      </c>
      <c r="X37" s="138">
        <f>'填報順序2-一般組選手報名表'!X39</f>
        <v>0</v>
      </c>
      <c r="Y37" s="155">
        <f>'填報順序2-一般組選手報名表'!Y39</f>
        <v>0</v>
      </c>
    </row>
    <row r="38" spans="1:25" s="146" customFormat="1" ht="19.2" customHeight="1">
      <c r="A38" s="142">
        <v>33</v>
      </c>
      <c r="B38" s="153">
        <f>'填報順序2-一般組選手報名表'!B40</f>
        <v>0</v>
      </c>
      <c r="C38" s="138">
        <f>'填報順序2-一般組選手報名表'!C40</f>
        <v>0</v>
      </c>
      <c r="D38" s="154">
        <f>'填報順序2-一般組選手報名表'!D40</f>
        <v>0</v>
      </c>
      <c r="E38" s="154"/>
      <c r="F38" s="138" t="e">
        <f>'填報順序2-一般組選手報名表'!F40</f>
        <v>#N/A</v>
      </c>
      <c r="G38" s="155">
        <f>'填報順序2-一般組選手報名表'!G40</f>
        <v>0</v>
      </c>
      <c r="H38" s="155">
        <f>'填報順序2-一般組選手報名表'!H40</f>
        <v>0</v>
      </c>
      <c r="I38" s="156">
        <f>'填報順序2-一般組選手報名表'!I40</f>
        <v>0</v>
      </c>
      <c r="J38" s="138">
        <f>'填報順序2-一般組選手報名表'!J40</f>
        <v>0</v>
      </c>
      <c r="K38" s="155">
        <f>'填報順序2-一般組選手報名表'!K40</f>
        <v>0</v>
      </c>
      <c r="L38" s="155">
        <f>'填報順序2-一般組選手報名表'!L40</f>
        <v>0</v>
      </c>
      <c r="M38" s="156">
        <f>'填報順序2-一般組選手報名表'!M40</f>
        <v>0</v>
      </c>
      <c r="N38" s="138">
        <f>'填報順序2-一般組選手報名表'!N40</f>
        <v>0</v>
      </c>
      <c r="O38" s="155">
        <f>'填報順序2-一般組選手報名表'!O40</f>
        <v>0</v>
      </c>
      <c r="P38" s="155">
        <f>'填報順序2-一般組選手報名表'!P40</f>
        <v>0</v>
      </c>
      <c r="Q38" s="156">
        <f>'填報順序2-一般組選手報名表'!Q40</f>
        <v>0</v>
      </c>
      <c r="R38" s="155">
        <f>'填報順序2-一般組選手報名表'!R40</f>
        <v>0</v>
      </c>
      <c r="S38" s="154">
        <f>'填報順序2-一般組選手報名表'!S40</f>
        <v>0</v>
      </c>
      <c r="T38" s="138">
        <f>'填報順序2-一般組選手報名表'!T40</f>
        <v>0</v>
      </c>
      <c r="U38" s="155">
        <f>'填報順序2-一般組選手報名表'!U40</f>
        <v>0</v>
      </c>
      <c r="V38" s="155">
        <f>'填報順序2-一般組選手報名表'!V40</f>
        <v>0</v>
      </c>
      <c r="W38" s="154">
        <f>'填報順序2-一般組選手報名表'!W40</f>
        <v>0</v>
      </c>
      <c r="X38" s="138">
        <f>'填報順序2-一般組選手報名表'!X40</f>
        <v>0</v>
      </c>
      <c r="Y38" s="155">
        <f>'填報順序2-一般組選手報名表'!Y40</f>
        <v>0</v>
      </c>
    </row>
    <row r="39" spans="1:25" s="146" customFormat="1" ht="19.2" customHeight="1">
      <c r="A39" s="142">
        <v>34</v>
      </c>
      <c r="B39" s="153">
        <f>'填報順序2-一般組選手報名表'!B41</f>
        <v>0</v>
      </c>
      <c r="C39" s="138">
        <f>'填報順序2-一般組選手報名表'!C41</f>
        <v>0</v>
      </c>
      <c r="D39" s="154">
        <f>'填報順序2-一般組選手報名表'!D41</f>
        <v>0</v>
      </c>
      <c r="E39" s="154"/>
      <c r="F39" s="138" t="e">
        <f>'填報順序2-一般組選手報名表'!F41</f>
        <v>#N/A</v>
      </c>
      <c r="G39" s="155">
        <f>'填報順序2-一般組選手報名表'!G41</f>
        <v>0</v>
      </c>
      <c r="H39" s="155">
        <f>'填報順序2-一般組選手報名表'!H41</f>
        <v>0</v>
      </c>
      <c r="I39" s="156">
        <f>'填報順序2-一般組選手報名表'!I41</f>
        <v>0</v>
      </c>
      <c r="J39" s="138">
        <f>'填報順序2-一般組選手報名表'!J41</f>
        <v>0</v>
      </c>
      <c r="K39" s="155">
        <f>'填報順序2-一般組選手報名表'!K41</f>
        <v>0</v>
      </c>
      <c r="L39" s="155">
        <f>'填報順序2-一般組選手報名表'!L41</f>
        <v>0</v>
      </c>
      <c r="M39" s="156">
        <f>'填報順序2-一般組選手報名表'!M41</f>
        <v>0</v>
      </c>
      <c r="N39" s="138">
        <f>'填報順序2-一般組選手報名表'!N41</f>
        <v>0</v>
      </c>
      <c r="O39" s="155">
        <f>'填報順序2-一般組選手報名表'!O41</f>
        <v>0</v>
      </c>
      <c r="P39" s="155">
        <f>'填報順序2-一般組選手報名表'!P41</f>
        <v>0</v>
      </c>
      <c r="Q39" s="156">
        <f>'填報順序2-一般組選手報名表'!Q41</f>
        <v>0</v>
      </c>
      <c r="R39" s="155">
        <f>'填報順序2-一般組選手報名表'!R41</f>
        <v>0</v>
      </c>
      <c r="S39" s="154">
        <f>'填報順序2-一般組選手報名表'!S41</f>
        <v>0</v>
      </c>
      <c r="T39" s="138">
        <f>'填報順序2-一般組選手報名表'!T41</f>
        <v>0</v>
      </c>
      <c r="U39" s="155">
        <f>'填報順序2-一般組選手報名表'!U41</f>
        <v>0</v>
      </c>
      <c r="V39" s="155">
        <f>'填報順序2-一般組選手報名表'!V41</f>
        <v>0</v>
      </c>
      <c r="W39" s="154">
        <f>'填報順序2-一般組選手報名表'!W41</f>
        <v>0</v>
      </c>
      <c r="X39" s="138">
        <f>'填報順序2-一般組選手報名表'!X41</f>
        <v>0</v>
      </c>
      <c r="Y39" s="155">
        <f>'填報順序2-一般組選手報名表'!Y41</f>
        <v>0</v>
      </c>
    </row>
    <row r="40" spans="1:25" s="146" customFormat="1" ht="19.2" customHeight="1">
      <c r="A40" s="142">
        <v>35</v>
      </c>
      <c r="B40" s="153">
        <f>'填報順序2-一般組選手報名表'!B42</f>
        <v>0</v>
      </c>
      <c r="C40" s="138">
        <f>'填報順序2-一般組選手報名表'!C42</f>
        <v>0</v>
      </c>
      <c r="D40" s="154">
        <f>'填報順序2-一般組選手報名表'!D42</f>
        <v>0</v>
      </c>
      <c r="E40" s="154"/>
      <c r="F40" s="138" t="e">
        <f>'填報順序2-一般組選手報名表'!F42</f>
        <v>#N/A</v>
      </c>
      <c r="G40" s="155">
        <f>'填報順序2-一般組選手報名表'!G42</f>
        <v>0</v>
      </c>
      <c r="H40" s="155">
        <f>'填報順序2-一般組選手報名表'!H42</f>
        <v>0</v>
      </c>
      <c r="I40" s="156">
        <f>'填報順序2-一般組選手報名表'!I42</f>
        <v>0</v>
      </c>
      <c r="J40" s="138">
        <f>'填報順序2-一般組選手報名表'!J42</f>
        <v>0</v>
      </c>
      <c r="K40" s="155">
        <f>'填報順序2-一般組選手報名表'!K42</f>
        <v>0</v>
      </c>
      <c r="L40" s="155">
        <f>'填報順序2-一般組選手報名表'!L42</f>
        <v>0</v>
      </c>
      <c r="M40" s="156">
        <f>'填報順序2-一般組選手報名表'!M42</f>
        <v>0</v>
      </c>
      <c r="N40" s="138">
        <f>'填報順序2-一般組選手報名表'!N42</f>
        <v>0</v>
      </c>
      <c r="O40" s="155">
        <f>'填報順序2-一般組選手報名表'!O42</f>
        <v>0</v>
      </c>
      <c r="P40" s="155">
        <f>'填報順序2-一般組選手報名表'!P42</f>
        <v>0</v>
      </c>
      <c r="Q40" s="156">
        <f>'填報順序2-一般組選手報名表'!Q42</f>
        <v>0</v>
      </c>
      <c r="R40" s="155">
        <f>'填報順序2-一般組選手報名表'!R42</f>
        <v>0</v>
      </c>
      <c r="S40" s="154">
        <f>'填報順序2-一般組選手報名表'!S42</f>
        <v>0</v>
      </c>
      <c r="T40" s="138">
        <f>'填報順序2-一般組選手報名表'!T42</f>
        <v>0</v>
      </c>
      <c r="U40" s="155">
        <f>'填報順序2-一般組選手報名表'!U42</f>
        <v>0</v>
      </c>
      <c r="V40" s="155">
        <f>'填報順序2-一般組選手報名表'!V42</f>
        <v>0</v>
      </c>
      <c r="W40" s="154">
        <f>'填報順序2-一般組選手報名表'!W42</f>
        <v>0</v>
      </c>
      <c r="X40" s="138">
        <f>'填報順序2-一般組選手報名表'!X42</f>
        <v>0</v>
      </c>
      <c r="Y40" s="155">
        <f>'填報順序2-一般組選手報名表'!Y42</f>
        <v>0</v>
      </c>
    </row>
    <row r="41" spans="1:25" s="146" customFormat="1" ht="19.2" customHeight="1">
      <c r="A41" s="142">
        <v>36</v>
      </c>
      <c r="B41" s="153">
        <f>'填報順序2-一般組選手報名表'!B43</f>
        <v>0</v>
      </c>
      <c r="C41" s="138">
        <f>'填報順序2-一般組選手報名表'!C43</f>
        <v>0</v>
      </c>
      <c r="D41" s="154">
        <f>'填報順序2-一般組選手報名表'!D43</f>
        <v>0</v>
      </c>
      <c r="E41" s="154"/>
      <c r="F41" s="138" t="e">
        <f>'填報順序2-一般組選手報名表'!F43</f>
        <v>#N/A</v>
      </c>
      <c r="G41" s="155">
        <f>'填報順序2-一般組選手報名表'!G43</f>
        <v>0</v>
      </c>
      <c r="H41" s="155">
        <f>'填報順序2-一般組選手報名表'!H43</f>
        <v>0</v>
      </c>
      <c r="I41" s="156">
        <f>'填報順序2-一般組選手報名表'!I43</f>
        <v>0</v>
      </c>
      <c r="J41" s="138">
        <f>'填報順序2-一般組選手報名表'!J43</f>
        <v>0</v>
      </c>
      <c r="K41" s="155">
        <f>'填報順序2-一般組選手報名表'!K43</f>
        <v>0</v>
      </c>
      <c r="L41" s="155">
        <f>'填報順序2-一般組選手報名表'!L43</f>
        <v>0</v>
      </c>
      <c r="M41" s="156">
        <f>'填報順序2-一般組選手報名表'!M43</f>
        <v>0</v>
      </c>
      <c r="N41" s="138">
        <f>'填報順序2-一般組選手報名表'!N43</f>
        <v>0</v>
      </c>
      <c r="O41" s="155">
        <f>'填報順序2-一般組選手報名表'!O43</f>
        <v>0</v>
      </c>
      <c r="P41" s="155">
        <f>'填報順序2-一般組選手報名表'!P43</f>
        <v>0</v>
      </c>
      <c r="Q41" s="156">
        <f>'填報順序2-一般組選手報名表'!Q43</f>
        <v>0</v>
      </c>
      <c r="R41" s="155">
        <f>'填報順序2-一般組選手報名表'!R43</f>
        <v>0</v>
      </c>
      <c r="S41" s="154">
        <f>'填報順序2-一般組選手報名表'!S43</f>
        <v>0</v>
      </c>
      <c r="T41" s="138">
        <f>'填報順序2-一般組選手報名表'!T43</f>
        <v>0</v>
      </c>
      <c r="U41" s="155">
        <f>'填報順序2-一般組選手報名表'!U43</f>
        <v>0</v>
      </c>
      <c r="V41" s="155">
        <f>'填報順序2-一般組選手報名表'!V43</f>
        <v>0</v>
      </c>
      <c r="W41" s="154">
        <f>'填報順序2-一般組選手報名表'!W43</f>
        <v>0</v>
      </c>
      <c r="X41" s="138">
        <f>'填報順序2-一般組選手報名表'!X43</f>
        <v>0</v>
      </c>
      <c r="Y41" s="155">
        <f>'填報順序2-一般組選手報名表'!Y43</f>
        <v>0</v>
      </c>
    </row>
    <row r="42" spans="1:25" s="146" customFormat="1" ht="19.2" customHeight="1">
      <c r="A42" s="142">
        <v>37</v>
      </c>
      <c r="B42" s="153">
        <f>'填報順序2-一般組選手報名表'!B44</f>
        <v>0</v>
      </c>
      <c r="C42" s="138">
        <f>'填報順序2-一般組選手報名表'!C44</f>
        <v>0</v>
      </c>
      <c r="D42" s="154">
        <f>'填報順序2-一般組選手報名表'!D44</f>
        <v>0</v>
      </c>
      <c r="E42" s="154"/>
      <c r="F42" s="138" t="e">
        <f>'填報順序2-一般組選手報名表'!F44</f>
        <v>#N/A</v>
      </c>
      <c r="G42" s="155">
        <f>'填報順序2-一般組選手報名表'!G44</f>
        <v>0</v>
      </c>
      <c r="H42" s="155">
        <f>'填報順序2-一般組選手報名表'!H44</f>
        <v>0</v>
      </c>
      <c r="I42" s="156">
        <f>'填報順序2-一般組選手報名表'!I44</f>
        <v>0</v>
      </c>
      <c r="J42" s="138">
        <f>'填報順序2-一般組選手報名表'!J44</f>
        <v>0</v>
      </c>
      <c r="K42" s="155">
        <f>'填報順序2-一般組選手報名表'!K44</f>
        <v>0</v>
      </c>
      <c r="L42" s="155">
        <f>'填報順序2-一般組選手報名表'!L44</f>
        <v>0</v>
      </c>
      <c r="M42" s="156">
        <f>'填報順序2-一般組選手報名表'!M44</f>
        <v>0</v>
      </c>
      <c r="N42" s="138">
        <f>'填報順序2-一般組選手報名表'!N44</f>
        <v>0</v>
      </c>
      <c r="O42" s="155">
        <f>'填報順序2-一般組選手報名表'!O44</f>
        <v>0</v>
      </c>
      <c r="P42" s="155">
        <f>'填報順序2-一般組選手報名表'!P44</f>
        <v>0</v>
      </c>
      <c r="Q42" s="156">
        <f>'填報順序2-一般組選手報名表'!Q44</f>
        <v>0</v>
      </c>
      <c r="R42" s="155">
        <f>'填報順序2-一般組選手報名表'!R44</f>
        <v>0</v>
      </c>
      <c r="S42" s="154">
        <f>'填報順序2-一般組選手報名表'!S44</f>
        <v>0</v>
      </c>
      <c r="T42" s="138">
        <f>'填報順序2-一般組選手報名表'!T44</f>
        <v>0</v>
      </c>
      <c r="U42" s="155">
        <f>'填報順序2-一般組選手報名表'!U44</f>
        <v>0</v>
      </c>
      <c r="V42" s="155">
        <f>'填報順序2-一般組選手報名表'!V44</f>
        <v>0</v>
      </c>
      <c r="W42" s="154">
        <f>'填報順序2-一般組選手報名表'!W44</f>
        <v>0</v>
      </c>
      <c r="X42" s="138">
        <f>'填報順序2-一般組選手報名表'!X44</f>
        <v>0</v>
      </c>
      <c r="Y42" s="155">
        <f>'填報順序2-一般組選手報名表'!Y44</f>
        <v>0</v>
      </c>
    </row>
    <row r="43" spans="1:25" s="146" customFormat="1" ht="19.2" customHeight="1">
      <c r="A43" s="142">
        <v>38</v>
      </c>
      <c r="B43" s="153">
        <f>'填報順序2-一般組選手報名表'!B45</f>
        <v>0</v>
      </c>
      <c r="C43" s="138">
        <f>'填報順序2-一般組選手報名表'!C45</f>
        <v>0</v>
      </c>
      <c r="D43" s="154">
        <f>'填報順序2-一般組選手報名表'!D45</f>
        <v>0</v>
      </c>
      <c r="E43" s="154"/>
      <c r="F43" s="138" t="e">
        <f>'填報順序2-一般組選手報名表'!F45</f>
        <v>#N/A</v>
      </c>
      <c r="G43" s="155">
        <f>'填報順序2-一般組選手報名表'!G45</f>
        <v>0</v>
      </c>
      <c r="H43" s="155">
        <f>'填報順序2-一般組選手報名表'!H45</f>
        <v>0</v>
      </c>
      <c r="I43" s="156">
        <f>'填報順序2-一般組選手報名表'!I45</f>
        <v>0</v>
      </c>
      <c r="J43" s="138">
        <f>'填報順序2-一般組選手報名表'!J45</f>
        <v>0</v>
      </c>
      <c r="K43" s="155">
        <f>'填報順序2-一般組選手報名表'!K45</f>
        <v>0</v>
      </c>
      <c r="L43" s="155">
        <f>'填報順序2-一般組選手報名表'!L45</f>
        <v>0</v>
      </c>
      <c r="M43" s="156">
        <f>'填報順序2-一般組選手報名表'!M45</f>
        <v>0</v>
      </c>
      <c r="N43" s="138">
        <f>'填報順序2-一般組選手報名表'!N45</f>
        <v>0</v>
      </c>
      <c r="O43" s="155">
        <f>'填報順序2-一般組選手報名表'!O45</f>
        <v>0</v>
      </c>
      <c r="P43" s="155">
        <f>'填報順序2-一般組選手報名表'!P45</f>
        <v>0</v>
      </c>
      <c r="Q43" s="156">
        <f>'填報順序2-一般組選手報名表'!Q45</f>
        <v>0</v>
      </c>
      <c r="R43" s="155">
        <f>'填報順序2-一般組選手報名表'!R45</f>
        <v>0</v>
      </c>
      <c r="S43" s="154">
        <f>'填報順序2-一般組選手報名表'!S45</f>
        <v>0</v>
      </c>
      <c r="T43" s="138">
        <f>'填報順序2-一般組選手報名表'!T45</f>
        <v>0</v>
      </c>
      <c r="U43" s="155">
        <f>'填報順序2-一般組選手報名表'!U45</f>
        <v>0</v>
      </c>
      <c r="V43" s="155">
        <f>'填報順序2-一般組選手報名表'!V45</f>
        <v>0</v>
      </c>
      <c r="W43" s="154">
        <f>'填報順序2-一般組選手報名表'!W45</f>
        <v>0</v>
      </c>
      <c r="X43" s="138">
        <f>'填報順序2-一般組選手報名表'!X45</f>
        <v>0</v>
      </c>
      <c r="Y43" s="155">
        <f>'填報順序2-一般組選手報名表'!Y45</f>
        <v>0</v>
      </c>
    </row>
    <row r="44" spans="1:25" s="146" customFormat="1" ht="19.2" customHeight="1">
      <c r="A44" s="142">
        <v>39</v>
      </c>
      <c r="B44" s="153">
        <f>'填報順序2-一般組選手報名表'!B46</f>
        <v>0</v>
      </c>
      <c r="C44" s="138">
        <f>'填報順序2-一般組選手報名表'!C46</f>
        <v>0</v>
      </c>
      <c r="D44" s="154">
        <f>'填報順序2-一般組選手報名表'!D46</f>
        <v>0</v>
      </c>
      <c r="E44" s="154"/>
      <c r="F44" s="138" t="e">
        <f>'填報順序2-一般組選手報名表'!F46</f>
        <v>#N/A</v>
      </c>
      <c r="G44" s="155">
        <f>'填報順序2-一般組選手報名表'!G46</f>
        <v>0</v>
      </c>
      <c r="H44" s="155">
        <f>'填報順序2-一般組選手報名表'!H46</f>
        <v>0</v>
      </c>
      <c r="I44" s="156">
        <f>'填報順序2-一般組選手報名表'!I46</f>
        <v>0</v>
      </c>
      <c r="J44" s="138">
        <f>'填報順序2-一般組選手報名表'!J46</f>
        <v>0</v>
      </c>
      <c r="K44" s="155">
        <f>'填報順序2-一般組選手報名表'!K46</f>
        <v>0</v>
      </c>
      <c r="L44" s="155">
        <f>'填報順序2-一般組選手報名表'!L46</f>
        <v>0</v>
      </c>
      <c r="M44" s="156">
        <f>'填報順序2-一般組選手報名表'!M46</f>
        <v>0</v>
      </c>
      <c r="N44" s="138">
        <f>'填報順序2-一般組選手報名表'!N46</f>
        <v>0</v>
      </c>
      <c r="O44" s="155">
        <f>'填報順序2-一般組選手報名表'!O46</f>
        <v>0</v>
      </c>
      <c r="P44" s="155">
        <f>'填報順序2-一般組選手報名表'!P46</f>
        <v>0</v>
      </c>
      <c r="Q44" s="156">
        <f>'填報順序2-一般組選手報名表'!Q46</f>
        <v>0</v>
      </c>
      <c r="R44" s="155">
        <f>'填報順序2-一般組選手報名表'!R46</f>
        <v>0</v>
      </c>
      <c r="S44" s="154">
        <f>'填報順序2-一般組選手報名表'!S46</f>
        <v>0</v>
      </c>
      <c r="T44" s="138">
        <f>'填報順序2-一般組選手報名表'!T46</f>
        <v>0</v>
      </c>
      <c r="U44" s="155">
        <f>'填報順序2-一般組選手報名表'!U46</f>
        <v>0</v>
      </c>
      <c r="V44" s="155">
        <f>'填報順序2-一般組選手報名表'!V46</f>
        <v>0</v>
      </c>
      <c r="W44" s="154">
        <f>'填報順序2-一般組選手報名表'!W46</f>
        <v>0</v>
      </c>
      <c r="X44" s="138">
        <f>'填報順序2-一般組選手報名表'!X46</f>
        <v>0</v>
      </c>
      <c r="Y44" s="155">
        <f>'填報順序2-一般組選手報名表'!Y46</f>
        <v>0</v>
      </c>
    </row>
    <row r="45" spans="1:25" s="146" customFormat="1" ht="19.2" customHeight="1">
      <c r="A45" s="142">
        <v>40</v>
      </c>
      <c r="B45" s="153">
        <f>'填報順序2-一般組選手報名表'!B47</f>
        <v>0</v>
      </c>
      <c r="C45" s="138">
        <f>'填報順序2-一般組選手報名表'!C47</f>
        <v>0</v>
      </c>
      <c r="D45" s="154">
        <f>'填報順序2-一般組選手報名表'!D47</f>
        <v>0</v>
      </c>
      <c r="E45" s="154"/>
      <c r="F45" s="138" t="e">
        <f>'填報順序2-一般組選手報名表'!F47</f>
        <v>#N/A</v>
      </c>
      <c r="G45" s="155">
        <f>'填報順序2-一般組選手報名表'!G47</f>
        <v>0</v>
      </c>
      <c r="H45" s="155">
        <f>'填報順序2-一般組選手報名表'!H47</f>
        <v>0</v>
      </c>
      <c r="I45" s="156">
        <f>'填報順序2-一般組選手報名表'!I47</f>
        <v>0</v>
      </c>
      <c r="J45" s="138">
        <f>'填報順序2-一般組選手報名表'!J47</f>
        <v>0</v>
      </c>
      <c r="K45" s="155">
        <f>'填報順序2-一般組選手報名表'!K47</f>
        <v>0</v>
      </c>
      <c r="L45" s="155">
        <f>'填報順序2-一般組選手報名表'!L47</f>
        <v>0</v>
      </c>
      <c r="M45" s="156">
        <f>'填報順序2-一般組選手報名表'!M47</f>
        <v>0</v>
      </c>
      <c r="N45" s="138">
        <f>'填報順序2-一般組選手報名表'!N47</f>
        <v>0</v>
      </c>
      <c r="O45" s="155">
        <f>'填報順序2-一般組選手報名表'!O47</f>
        <v>0</v>
      </c>
      <c r="P45" s="155">
        <f>'填報順序2-一般組選手報名表'!P47</f>
        <v>0</v>
      </c>
      <c r="Q45" s="156">
        <f>'填報順序2-一般組選手報名表'!Q47</f>
        <v>0</v>
      </c>
      <c r="R45" s="155">
        <f>'填報順序2-一般組選手報名表'!R47</f>
        <v>0</v>
      </c>
      <c r="S45" s="154">
        <f>'填報順序2-一般組選手報名表'!S47</f>
        <v>0</v>
      </c>
      <c r="T45" s="138">
        <f>'填報順序2-一般組選手報名表'!T47</f>
        <v>0</v>
      </c>
      <c r="U45" s="155">
        <f>'填報順序2-一般組選手報名表'!U47</f>
        <v>0</v>
      </c>
      <c r="V45" s="155">
        <f>'填報順序2-一般組選手報名表'!V47</f>
        <v>0</v>
      </c>
      <c r="W45" s="154">
        <f>'填報順序2-一般組選手報名表'!W47</f>
        <v>0</v>
      </c>
      <c r="X45" s="138">
        <f>'填報順序2-一般組選手報名表'!X47</f>
        <v>0</v>
      </c>
      <c r="Y45" s="155">
        <f>'填報順序2-一般組選手報名表'!Y47</f>
        <v>0</v>
      </c>
    </row>
    <row r="46" spans="1:25" s="146" customFormat="1" ht="19.2" customHeight="1">
      <c r="A46" s="142">
        <v>41</v>
      </c>
      <c r="B46" s="153">
        <f>'填報順序2-一般組選手報名表'!B48</f>
        <v>0</v>
      </c>
      <c r="C46" s="138">
        <f>'填報順序2-一般組選手報名表'!C48</f>
        <v>0</v>
      </c>
      <c r="D46" s="154">
        <f>'填報順序2-一般組選手報名表'!D48</f>
        <v>0</v>
      </c>
      <c r="E46" s="154"/>
      <c r="F46" s="138" t="e">
        <f>'填報順序2-一般組選手報名表'!F48</f>
        <v>#N/A</v>
      </c>
      <c r="G46" s="155">
        <f>'填報順序2-一般組選手報名表'!G48</f>
        <v>0</v>
      </c>
      <c r="H46" s="155">
        <f>'填報順序2-一般組選手報名表'!H48</f>
        <v>0</v>
      </c>
      <c r="I46" s="156">
        <f>'填報順序2-一般組選手報名表'!I48</f>
        <v>0</v>
      </c>
      <c r="J46" s="138">
        <f>'填報順序2-一般組選手報名表'!J48</f>
        <v>0</v>
      </c>
      <c r="K46" s="155">
        <f>'填報順序2-一般組選手報名表'!K48</f>
        <v>0</v>
      </c>
      <c r="L46" s="155">
        <f>'填報順序2-一般組選手報名表'!L48</f>
        <v>0</v>
      </c>
      <c r="M46" s="156">
        <f>'填報順序2-一般組選手報名表'!M48</f>
        <v>0</v>
      </c>
      <c r="N46" s="138">
        <f>'填報順序2-一般組選手報名表'!N48</f>
        <v>0</v>
      </c>
      <c r="O46" s="155">
        <f>'填報順序2-一般組選手報名表'!O48</f>
        <v>0</v>
      </c>
      <c r="P46" s="155">
        <f>'填報順序2-一般組選手報名表'!P48</f>
        <v>0</v>
      </c>
      <c r="Q46" s="156">
        <f>'填報順序2-一般組選手報名表'!Q48</f>
        <v>0</v>
      </c>
      <c r="R46" s="155">
        <f>'填報順序2-一般組選手報名表'!R48</f>
        <v>0</v>
      </c>
      <c r="S46" s="154">
        <f>'填報順序2-一般組選手報名表'!S48</f>
        <v>0</v>
      </c>
      <c r="T46" s="138">
        <f>'填報順序2-一般組選手報名表'!T48</f>
        <v>0</v>
      </c>
      <c r="U46" s="155">
        <f>'填報順序2-一般組選手報名表'!U48</f>
        <v>0</v>
      </c>
      <c r="V46" s="155">
        <f>'填報順序2-一般組選手報名表'!V48</f>
        <v>0</v>
      </c>
      <c r="W46" s="154">
        <f>'填報順序2-一般組選手報名表'!W48</f>
        <v>0</v>
      </c>
      <c r="X46" s="138">
        <f>'填報順序2-一般組選手報名表'!X48</f>
        <v>0</v>
      </c>
      <c r="Y46" s="155">
        <f>'填報順序2-一般組選手報名表'!Y48</f>
        <v>0</v>
      </c>
    </row>
    <row r="47" spans="1:25" s="146" customFormat="1" ht="19.2" customHeight="1">
      <c r="A47" s="142">
        <v>42</v>
      </c>
      <c r="B47" s="153">
        <f>'填報順序2-一般組選手報名表'!B49</f>
        <v>0</v>
      </c>
      <c r="C47" s="138">
        <f>'填報順序2-一般組選手報名表'!C49</f>
        <v>0</v>
      </c>
      <c r="D47" s="154">
        <f>'填報順序2-一般組選手報名表'!D49</f>
        <v>0</v>
      </c>
      <c r="E47" s="154"/>
      <c r="F47" s="138" t="e">
        <f>'填報順序2-一般組選手報名表'!F49</f>
        <v>#N/A</v>
      </c>
      <c r="G47" s="155">
        <f>'填報順序2-一般組選手報名表'!G49</f>
        <v>0</v>
      </c>
      <c r="H47" s="155">
        <f>'填報順序2-一般組選手報名表'!H49</f>
        <v>0</v>
      </c>
      <c r="I47" s="156">
        <f>'填報順序2-一般組選手報名表'!I49</f>
        <v>0</v>
      </c>
      <c r="J47" s="138">
        <f>'填報順序2-一般組選手報名表'!J49</f>
        <v>0</v>
      </c>
      <c r="K47" s="155">
        <f>'填報順序2-一般組選手報名表'!K49</f>
        <v>0</v>
      </c>
      <c r="L47" s="155">
        <f>'填報順序2-一般組選手報名表'!L49</f>
        <v>0</v>
      </c>
      <c r="M47" s="156">
        <f>'填報順序2-一般組選手報名表'!M49</f>
        <v>0</v>
      </c>
      <c r="N47" s="138">
        <f>'填報順序2-一般組選手報名表'!N49</f>
        <v>0</v>
      </c>
      <c r="O47" s="155">
        <f>'填報順序2-一般組選手報名表'!O49</f>
        <v>0</v>
      </c>
      <c r="P47" s="155">
        <f>'填報順序2-一般組選手報名表'!P49</f>
        <v>0</v>
      </c>
      <c r="Q47" s="156">
        <f>'填報順序2-一般組選手報名表'!Q49</f>
        <v>0</v>
      </c>
      <c r="R47" s="155">
        <f>'填報順序2-一般組選手報名表'!R49</f>
        <v>0</v>
      </c>
      <c r="S47" s="154">
        <f>'填報順序2-一般組選手報名表'!S49</f>
        <v>0</v>
      </c>
      <c r="T47" s="138">
        <f>'填報順序2-一般組選手報名表'!T49</f>
        <v>0</v>
      </c>
      <c r="U47" s="155">
        <f>'填報順序2-一般組選手報名表'!U49</f>
        <v>0</v>
      </c>
      <c r="V47" s="155">
        <f>'填報順序2-一般組選手報名表'!V49</f>
        <v>0</v>
      </c>
      <c r="W47" s="154">
        <f>'填報順序2-一般組選手報名表'!W49</f>
        <v>0</v>
      </c>
      <c r="X47" s="138">
        <f>'填報順序2-一般組選手報名表'!X49</f>
        <v>0</v>
      </c>
      <c r="Y47" s="155">
        <f>'填報順序2-一般組選手報名表'!Y49</f>
        <v>0</v>
      </c>
    </row>
    <row r="48" spans="1:25" s="146" customFormat="1" ht="19.2" customHeight="1">
      <c r="A48" s="142">
        <v>43</v>
      </c>
      <c r="B48" s="153">
        <f>'填報順序2-一般組選手報名表'!B50</f>
        <v>0</v>
      </c>
      <c r="C48" s="138">
        <f>'填報順序2-一般組選手報名表'!C50</f>
        <v>0</v>
      </c>
      <c r="D48" s="154">
        <f>'填報順序2-一般組選手報名表'!D50</f>
        <v>0</v>
      </c>
      <c r="E48" s="154"/>
      <c r="F48" s="138" t="e">
        <f>'填報順序2-一般組選手報名表'!F50</f>
        <v>#N/A</v>
      </c>
      <c r="G48" s="155">
        <f>'填報順序2-一般組選手報名表'!G50</f>
        <v>0</v>
      </c>
      <c r="H48" s="155">
        <f>'填報順序2-一般組選手報名表'!H50</f>
        <v>0</v>
      </c>
      <c r="I48" s="156">
        <f>'填報順序2-一般組選手報名表'!I50</f>
        <v>0</v>
      </c>
      <c r="J48" s="138">
        <f>'填報順序2-一般組選手報名表'!J50</f>
        <v>0</v>
      </c>
      <c r="K48" s="155">
        <f>'填報順序2-一般組選手報名表'!K50</f>
        <v>0</v>
      </c>
      <c r="L48" s="155">
        <f>'填報順序2-一般組選手報名表'!L50</f>
        <v>0</v>
      </c>
      <c r="M48" s="156">
        <f>'填報順序2-一般組選手報名表'!M50</f>
        <v>0</v>
      </c>
      <c r="N48" s="138">
        <f>'填報順序2-一般組選手報名表'!N50</f>
        <v>0</v>
      </c>
      <c r="O48" s="155">
        <f>'填報順序2-一般組選手報名表'!O50</f>
        <v>0</v>
      </c>
      <c r="P48" s="155">
        <f>'填報順序2-一般組選手報名表'!P50</f>
        <v>0</v>
      </c>
      <c r="Q48" s="156">
        <f>'填報順序2-一般組選手報名表'!Q50</f>
        <v>0</v>
      </c>
      <c r="R48" s="155">
        <f>'填報順序2-一般組選手報名表'!R50</f>
        <v>0</v>
      </c>
      <c r="S48" s="154">
        <f>'填報順序2-一般組選手報名表'!S50</f>
        <v>0</v>
      </c>
      <c r="T48" s="138">
        <f>'填報順序2-一般組選手報名表'!T50</f>
        <v>0</v>
      </c>
      <c r="U48" s="155">
        <f>'填報順序2-一般組選手報名表'!U50</f>
        <v>0</v>
      </c>
      <c r="V48" s="155">
        <f>'填報順序2-一般組選手報名表'!V50</f>
        <v>0</v>
      </c>
      <c r="W48" s="154">
        <f>'填報順序2-一般組選手報名表'!W50</f>
        <v>0</v>
      </c>
      <c r="X48" s="138">
        <f>'填報順序2-一般組選手報名表'!X50</f>
        <v>0</v>
      </c>
      <c r="Y48" s="155">
        <f>'填報順序2-一般組選手報名表'!Y50</f>
        <v>0</v>
      </c>
    </row>
    <row r="49" spans="1:25" s="146" customFormat="1" ht="19.2" customHeight="1">
      <c r="A49" s="142">
        <v>44</v>
      </c>
      <c r="B49" s="153">
        <f>'填報順序2-一般組選手報名表'!B51</f>
        <v>0</v>
      </c>
      <c r="C49" s="138">
        <f>'填報順序2-一般組選手報名表'!C51</f>
        <v>0</v>
      </c>
      <c r="D49" s="154">
        <f>'填報順序2-一般組選手報名表'!D51</f>
        <v>0</v>
      </c>
      <c r="E49" s="154"/>
      <c r="F49" s="138" t="e">
        <f>'填報順序2-一般組選手報名表'!F51</f>
        <v>#N/A</v>
      </c>
      <c r="G49" s="155">
        <f>'填報順序2-一般組選手報名表'!G51</f>
        <v>0</v>
      </c>
      <c r="H49" s="155">
        <f>'填報順序2-一般組選手報名表'!H51</f>
        <v>0</v>
      </c>
      <c r="I49" s="156">
        <f>'填報順序2-一般組選手報名表'!I51</f>
        <v>0</v>
      </c>
      <c r="J49" s="138">
        <f>'填報順序2-一般組選手報名表'!J51</f>
        <v>0</v>
      </c>
      <c r="K49" s="155">
        <f>'填報順序2-一般組選手報名表'!K51</f>
        <v>0</v>
      </c>
      <c r="L49" s="155">
        <f>'填報順序2-一般組選手報名表'!L51</f>
        <v>0</v>
      </c>
      <c r="M49" s="156">
        <f>'填報順序2-一般組選手報名表'!M51</f>
        <v>0</v>
      </c>
      <c r="N49" s="138">
        <f>'填報順序2-一般組選手報名表'!N51</f>
        <v>0</v>
      </c>
      <c r="O49" s="155">
        <f>'填報順序2-一般組選手報名表'!O51</f>
        <v>0</v>
      </c>
      <c r="P49" s="155">
        <f>'填報順序2-一般組選手報名表'!P51</f>
        <v>0</v>
      </c>
      <c r="Q49" s="156">
        <f>'填報順序2-一般組選手報名表'!Q51</f>
        <v>0</v>
      </c>
      <c r="R49" s="155">
        <f>'填報順序2-一般組選手報名表'!R51</f>
        <v>0</v>
      </c>
      <c r="S49" s="154">
        <f>'填報順序2-一般組選手報名表'!S51</f>
        <v>0</v>
      </c>
      <c r="T49" s="138">
        <f>'填報順序2-一般組選手報名表'!T51</f>
        <v>0</v>
      </c>
      <c r="U49" s="155">
        <f>'填報順序2-一般組選手報名表'!U51</f>
        <v>0</v>
      </c>
      <c r="V49" s="155">
        <f>'填報順序2-一般組選手報名表'!V51</f>
        <v>0</v>
      </c>
      <c r="W49" s="154">
        <f>'填報順序2-一般組選手報名表'!W51</f>
        <v>0</v>
      </c>
      <c r="X49" s="138">
        <f>'填報順序2-一般組選手報名表'!X51</f>
        <v>0</v>
      </c>
      <c r="Y49" s="155">
        <f>'填報順序2-一般組選手報名表'!Y51</f>
        <v>0</v>
      </c>
    </row>
    <row r="50" spans="1:25" s="146" customFormat="1" ht="19.2" customHeight="1">
      <c r="A50" s="142">
        <v>45</v>
      </c>
      <c r="B50" s="153">
        <f>'填報順序2-一般組選手報名表'!B52</f>
        <v>0</v>
      </c>
      <c r="C50" s="138">
        <f>'填報順序2-一般組選手報名表'!C52</f>
        <v>0</v>
      </c>
      <c r="D50" s="154">
        <f>'填報順序2-一般組選手報名表'!D52</f>
        <v>0</v>
      </c>
      <c r="E50" s="154"/>
      <c r="F50" s="138" t="e">
        <f>'填報順序2-一般組選手報名表'!F52</f>
        <v>#N/A</v>
      </c>
      <c r="G50" s="155">
        <f>'填報順序2-一般組選手報名表'!G52</f>
        <v>0</v>
      </c>
      <c r="H50" s="155">
        <f>'填報順序2-一般組選手報名表'!H52</f>
        <v>0</v>
      </c>
      <c r="I50" s="156">
        <f>'填報順序2-一般組選手報名表'!I52</f>
        <v>0</v>
      </c>
      <c r="J50" s="138">
        <f>'填報順序2-一般組選手報名表'!J52</f>
        <v>0</v>
      </c>
      <c r="K50" s="155">
        <f>'填報順序2-一般組選手報名表'!K52</f>
        <v>0</v>
      </c>
      <c r="L50" s="155">
        <f>'填報順序2-一般組選手報名表'!L52</f>
        <v>0</v>
      </c>
      <c r="M50" s="156">
        <f>'填報順序2-一般組選手報名表'!M52</f>
        <v>0</v>
      </c>
      <c r="N50" s="138">
        <f>'填報順序2-一般組選手報名表'!N52</f>
        <v>0</v>
      </c>
      <c r="O50" s="155">
        <f>'填報順序2-一般組選手報名表'!O52</f>
        <v>0</v>
      </c>
      <c r="P50" s="155">
        <f>'填報順序2-一般組選手報名表'!P52</f>
        <v>0</v>
      </c>
      <c r="Q50" s="156">
        <f>'填報順序2-一般組選手報名表'!Q52</f>
        <v>0</v>
      </c>
      <c r="R50" s="155">
        <f>'填報順序2-一般組選手報名表'!R52</f>
        <v>0</v>
      </c>
      <c r="S50" s="154">
        <f>'填報順序2-一般組選手報名表'!S52</f>
        <v>0</v>
      </c>
      <c r="T50" s="138">
        <f>'填報順序2-一般組選手報名表'!T52</f>
        <v>0</v>
      </c>
      <c r="U50" s="155">
        <f>'填報順序2-一般組選手報名表'!U52</f>
        <v>0</v>
      </c>
      <c r="V50" s="155">
        <f>'填報順序2-一般組選手報名表'!V52</f>
        <v>0</v>
      </c>
      <c r="W50" s="154">
        <f>'填報順序2-一般組選手報名表'!W52</f>
        <v>0</v>
      </c>
      <c r="X50" s="138">
        <f>'填報順序2-一般組選手報名表'!X52</f>
        <v>0</v>
      </c>
      <c r="Y50" s="155">
        <f>'填報順序2-一般組選手報名表'!Y52</f>
        <v>0</v>
      </c>
    </row>
    <row r="51" spans="1:25" s="146" customFormat="1" ht="19.2" customHeight="1">
      <c r="A51" s="142">
        <v>46</v>
      </c>
      <c r="B51" s="153">
        <f>'填報順序2-一般組選手報名表'!B53</f>
        <v>0</v>
      </c>
      <c r="C51" s="138">
        <f>'填報順序2-一般組選手報名表'!C53</f>
        <v>0</v>
      </c>
      <c r="D51" s="154">
        <f>'填報順序2-一般組選手報名表'!D53</f>
        <v>0</v>
      </c>
      <c r="E51" s="154"/>
      <c r="F51" s="138" t="e">
        <f>'填報順序2-一般組選手報名表'!F53</f>
        <v>#N/A</v>
      </c>
      <c r="G51" s="155">
        <f>'填報順序2-一般組選手報名表'!G53</f>
        <v>0</v>
      </c>
      <c r="H51" s="155">
        <f>'填報順序2-一般組選手報名表'!H53</f>
        <v>0</v>
      </c>
      <c r="I51" s="156">
        <f>'填報順序2-一般組選手報名表'!I53</f>
        <v>0</v>
      </c>
      <c r="J51" s="138">
        <f>'填報順序2-一般組選手報名表'!J53</f>
        <v>0</v>
      </c>
      <c r="K51" s="155">
        <f>'填報順序2-一般組選手報名表'!K53</f>
        <v>0</v>
      </c>
      <c r="L51" s="155">
        <f>'填報順序2-一般組選手報名表'!L53</f>
        <v>0</v>
      </c>
      <c r="M51" s="156">
        <f>'填報順序2-一般組選手報名表'!M53</f>
        <v>0</v>
      </c>
      <c r="N51" s="138">
        <f>'填報順序2-一般組選手報名表'!N53</f>
        <v>0</v>
      </c>
      <c r="O51" s="155">
        <f>'填報順序2-一般組選手報名表'!O53</f>
        <v>0</v>
      </c>
      <c r="P51" s="155">
        <f>'填報順序2-一般組選手報名表'!P53</f>
        <v>0</v>
      </c>
      <c r="Q51" s="156">
        <f>'填報順序2-一般組選手報名表'!Q53</f>
        <v>0</v>
      </c>
      <c r="R51" s="155">
        <f>'填報順序2-一般組選手報名表'!R53</f>
        <v>0</v>
      </c>
      <c r="S51" s="154">
        <f>'填報順序2-一般組選手報名表'!S53</f>
        <v>0</v>
      </c>
      <c r="T51" s="138">
        <f>'填報順序2-一般組選手報名表'!T53</f>
        <v>0</v>
      </c>
      <c r="U51" s="155">
        <f>'填報順序2-一般組選手報名表'!U53</f>
        <v>0</v>
      </c>
      <c r="V51" s="155">
        <f>'填報順序2-一般組選手報名表'!V53</f>
        <v>0</v>
      </c>
      <c r="W51" s="154">
        <f>'填報順序2-一般組選手報名表'!W53</f>
        <v>0</v>
      </c>
      <c r="X51" s="138">
        <f>'填報順序2-一般組選手報名表'!X53</f>
        <v>0</v>
      </c>
      <c r="Y51" s="155">
        <f>'填報順序2-一般組選手報名表'!Y53</f>
        <v>0</v>
      </c>
    </row>
    <row r="52" spans="1:25" s="146" customFormat="1" ht="19.2" customHeight="1">
      <c r="A52" s="142">
        <v>47</v>
      </c>
      <c r="B52" s="153">
        <f>'填報順序2-一般組選手報名表'!B54</f>
        <v>0</v>
      </c>
      <c r="C52" s="138">
        <f>'填報順序2-一般組選手報名表'!C54</f>
        <v>0</v>
      </c>
      <c r="D52" s="154">
        <f>'填報順序2-一般組選手報名表'!D54</f>
        <v>0</v>
      </c>
      <c r="E52" s="154"/>
      <c r="F52" s="138" t="e">
        <f>'填報順序2-一般組選手報名表'!F54</f>
        <v>#N/A</v>
      </c>
      <c r="G52" s="155">
        <f>'填報順序2-一般組選手報名表'!G54</f>
        <v>0</v>
      </c>
      <c r="H52" s="155">
        <f>'填報順序2-一般組選手報名表'!H54</f>
        <v>0</v>
      </c>
      <c r="I52" s="156">
        <f>'填報順序2-一般組選手報名表'!I54</f>
        <v>0</v>
      </c>
      <c r="J52" s="138">
        <f>'填報順序2-一般組選手報名表'!J54</f>
        <v>0</v>
      </c>
      <c r="K52" s="155">
        <f>'填報順序2-一般組選手報名表'!K54</f>
        <v>0</v>
      </c>
      <c r="L52" s="155">
        <f>'填報順序2-一般組選手報名表'!L54</f>
        <v>0</v>
      </c>
      <c r="M52" s="156">
        <f>'填報順序2-一般組選手報名表'!M54</f>
        <v>0</v>
      </c>
      <c r="N52" s="138">
        <f>'填報順序2-一般組選手報名表'!N54</f>
        <v>0</v>
      </c>
      <c r="O52" s="155">
        <f>'填報順序2-一般組選手報名表'!O54</f>
        <v>0</v>
      </c>
      <c r="P52" s="155">
        <f>'填報順序2-一般組選手報名表'!P54</f>
        <v>0</v>
      </c>
      <c r="Q52" s="156">
        <f>'填報順序2-一般組選手報名表'!Q54</f>
        <v>0</v>
      </c>
      <c r="R52" s="155">
        <f>'填報順序2-一般組選手報名表'!R54</f>
        <v>0</v>
      </c>
      <c r="S52" s="154">
        <f>'填報順序2-一般組選手報名表'!S54</f>
        <v>0</v>
      </c>
      <c r="T52" s="138">
        <f>'填報順序2-一般組選手報名表'!T54</f>
        <v>0</v>
      </c>
      <c r="U52" s="155">
        <f>'填報順序2-一般組選手報名表'!U54</f>
        <v>0</v>
      </c>
      <c r="V52" s="155">
        <f>'填報順序2-一般組選手報名表'!V54</f>
        <v>0</v>
      </c>
      <c r="W52" s="154">
        <f>'填報順序2-一般組選手報名表'!W54</f>
        <v>0</v>
      </c>
      <c r="X52" s="138">
        <f>'填報順序2-一般組選手報名表'!X54</f>
        <v>0</v>
      </c>
      <c r="Y52" s="155">
        <f>'填報順序2-一般組選手報名表'!Y54</f>
        <v>0</v>
      </c>
    </row>
    <row r="53" spans="1:25" s="146" customFormat="1" ht="19.2" customHeight="1">
      <c r="A53" s="142">
        <v>48</v>
      </c>
      <c r="B53" s="153">
        <f>'填報順序2-一般組選手報名表'!B55</f>
        <v>0</v>
      </c>
      <c r="C53" s="138">
        <f>'填報順序2-一般組選手報名表'!C55</f>
        <v>0</v>
      </c>
      <c r="D53" s="154">
        <f>'填報順序2-一般組選手報名表'!D55</f>
        <v>0</v>
      </c>
      <c r="E53" s="154"/>
      <c r="F53" s="138" t="e">
        <f>'填報順序2-一般組選手報名表'!F55</f>
        <v>#N/A</v>
      </c>
      <c r="G53" s="155">
        <f>'填報順序2-一般組選手報名表'!G55</f>
        <v>0</v>
      </c>
      <c r="H53" s="155">
        <f>'填報順序2-一般組選手報名表'!H55</f>
        <v>0</v>
      </c>
      <c r="I53" s="156">
        <f>'填報順序2-一般組選手報名表'!I55</f>
        <v>0</v>
      </c>
      <c r="J53" s="138">
        <f>'填報順序2-一般組選手報名表'!J55</f>
        <v>0</v>
      </c>
      <c r="K53" s="155">
        <f>'填報順序2-一般組選手報名表'!K55</f>
        <v>0</v>
      </c>
      <c r="L53" s="155">
        <f>'填報順序2-一般組選手報名表'!L55</f>
        <v>0</v>
      </c>
      <c r="M53" s="156">
        <f>'填報順序2-一般組選手報名表'!M55</f>
        <v>0</v>
      </c>
      <c r="N53" s="138">
        <f>'填報順序2-一般組選手報名表'!N55</f>
        <v>0</v>
      </c>
      <c r="O53" s="155">
        <f>'填報順序2-一般組選手報名表'!O55</f>
        <v>0</v>
      </c>
      <c r="P53" s="155">
        <f>'填報順序2-一般組選手報名表'!P55</f>
        <v>0</v>
      </c>
      <c r="Q53" s="156">
        <f>'填報順序2-一般組選手報名表'!Q55</f>
        <v>0</v>
      </c>
      <c r="R53" s="155">
        <f>'填報順序2-一般組選手報名表'!R55</f>
        <v>0</v>
      </c>
      <c r="S53" s="154">
        <f>'填報順序2-一般組選手報名表'!S55</f>
        <v>0</v>
      </c>
      <c r="T53" s="138">
        <f>'填報順序2-一般組選手報名表'!T55</f>
        <v>0</v>
      </c>
      <c r="U53" s="155">
        <f>'填報順序2-一般組選手報名表'!U55</f>
        <v>0</v>
      </c>
      <c r="V53" s="155">
        <f>'填報順序2-一般組選手報名表'!V55</f>
        <v>0</v>
      </c>
      <c r="W53" s="154">
        <f>'填報順序2-一般組選手報名表'!W55</f>
        <v>0</v>
      </c>
      <c r="X53" s="138">
        <f>'填報順序2-一般組選手報名表'!X55</f>
        <v>0</v>
      </c>
      <c r="Y53" s="155">
        <f>'填報順序2-一般組選手報名表'!Y55</f>
        <v>0</v>
      </c>
    </row>
    <row r="54" spans="1:25" s="146" customFormat="1" ht="19.2" customHeight="1">
      <c r="A54" s="142">
        <v>49</v>
      </c>
      <c r="B54" s="153">
        <f>'填報順序2-一般組選手報名表'!B56</f>
        <v>0</v>
      </c>
      <c r="C54" s="138">
        <f>'填報順序2-一般組選手報名表'!C56</f>
        <v>0</v>
      </c>
      <c r="D54" s="154">
        <f>'填報順序2-一般組選手報名表'!D56</f>
        <v>0</v>
      </c>
      <c r="E54" s="154"/>
      <c r="F54" s="138" t="e">
        <f>'填報順序2-一般組選手報名表'!F56</f>
        <v>#N/A</v>
      </c>
      <c r="G54" s="155">
        <f>'填報順序2-一般組選手報名表'!G56</f>
        <v>0</v>
      </c>
      <c r="H54" s="155">
        <f>'填報順序2-一般組選手報名表'!H56</f>
        <v>0</v>
      </c>
      <c r="I54" s="156">
        <f>'填報順序2-一般組選手報名表'!I56</f>
        <v>0</v>
      </c>
      <c r="J54" s="138">
        <f>'填報順序2-一般組選手報名表'!J56</f>
        <v>0</v>
      </c>
      <c r="K54" s="155">
        <f>'填報順序2-一般組選手報名表'!K56</f>
        <v>0</v>
      </c>
      <c r="L54" s="155">
        <f>'填報順序2-一般組選手報名表'!L56</f>
        <v>0</v>
      </c>
      <c r="M54" s="156">
        <f>'填報順序2-一般組選手報名表'!M56</f>
        <v>0</v>
      </c>
      <c r="N54" s="138">
        <f>'填報順序2-一般組選手報名表'!N56</f>
        <v>0</v>
      </c>
      <c r="O54" s="155">
        <f>'填報順序2-一般組選手報名表'!O56</f>
        <v>0</v>
      </c>
      <c r="P54" s="155">
        <f>'填報順序2-一般組選手報名表'!P56</f>
        <v>0</v>
      </c>
      <c r="Q54" s="156">
        <f>'填報順序2-一般組選手報名表'!Q56</f>
        <v>0</v>
      </c>
      <c r="R54" s="155">
        <f>'填報順序2-一般組選手報名表'!R56</f>
        <v>0</v>
      </c>
      <c r="S54" s="154">
        <f>'填報順序2-一般組選手報名表'!S56</f>
        <v>0</v>
      </c>
      <c r="T54" s="138">
        <f>'填報順序2-一般組選手報名表'!T56</f>
        <v>0</v>
      </c>
      <c r="U54" s="155">
        <f>'填報順序2-一般組選手報名表'!U56</f>
        <v>0</v>
      </c>
      <c r="V54" s="155">
        <f>'填報順序2-一般組選手報名表'!V56</f>
        <v>0</v>
      </c>
      <c r="W54" s="154">
        <f>'填報順序2-一般組選手報名表'!W56</f>
        <v>0</v>
      </c>
      <c r="X54" s="138">
        <f>'填報順序2-一般組選手報名表'!X56</f>
        <v>0</v>
      </c>
      <c r="Y54" s="155">
        <f>'填報順序2-一般組選手報名表'!Y56</f>
        <v>0</v>
      </c>
    </row>
    <row r="55" spans="1:25" s="146" customFormat="1" ht="19.2" customHeight="1">
      <c r="A55" s="142">
        <v>50</v>
      </c>
      <c r="B55" s="153">
        <f>'填報順序2-一般組選手報名表'!B57</f>
        <v>0</v>
      </c>
      <c r="C55" s="138">
        <f>'填報順序2-一般組選手報名表'!C57</f>
        <v>0</v>
      </c>
      <c r="D55" s="154">
        <f>'填報順序2-一般組選手報名表'!D57</f>
        <v>0</v>
      </c>
      <c r="E55" s="154"/>
      <c r="F55" s="138" t="e">
        <f>'填報順序2-一般組選手報名表'!F57</f>
        <v>#N/A</v>
      </c>
      <c r="G55" s="155">
        <f>'填報順序2-一般組選手報名表'!G57</f>
        <v>0</v>
      </c>
      <c r="H55" s="155">
        <f>'填報順序2-一般組選手報名表'!H57</f>
        <v>0</v>
      </c>
      <c r="I55" s="156">
        <f>'填報順序2-一般組選手報名表'!I57</f>
        <v>0</v>
      </c>
      <c r="J55" s="138">
        <f>'填報順序2-一般組選手報名表'!J57</f>
        <v>0</v>
      </c>
      <c r="K55" s="155">
        <f>'填報順序2-一般組選手報名表'!K57</f>
        <v>0</v>
      </c>
      <c r="L55" s="155">
        <f>'填報順序2-一般組選手報名表'!L57</f>
        <v>0</v>
      </c>
      <c r="M55" s="156">
        <f>'填報順序2-一般組選手報名表'!M57</f>
        <v>0</v>
      </c>
      <c r="N55" s="138">
        <f>'填報順序2-一般組選手報名表'!N57</f>
        <v>0</v>
      </c>
      <c r="O55" s="155">
        <f>'填報順序2-一般組選手報名表'!O57</f>
        <v>0</v>
      </c>
      <c r="P55" s="155">
        <f>'填報順序2-一般組選手報名表'!P57</f>
        <v>0</v>
      </c>
      <c r="Q55" s="156">
        <f>'填報順序2-一般組選手報名表'!Q57</f>
        <v>0</v>
      </c>
      <c r="R55" s="155">
        <f>'填報順序2-一般組選手報名表'!R57</f>
        <v>0</v>
      </c>
      <c r="S55" s="154">
        <f>'填報順序2-一般組選手報名表'!S57</f>
        <v>0</v>
      </c>
      <c r="T55" s="138">
        <f>'填報順序2-一般組選手報名表'!T57</f>
        <v>0</v>
      </c>
      <c r="U55" s="155">
        <f>'填報順序2-一般組選手報名表'!U57</f>
        <v>0</v>
      </c>
      <c r="V55" s="155">
        <f>'填報順序2-一般組選手報名表'!V57</f>
        <v>0</v>
      </c>
      <c r="W55" s="154">
        <f>'填報順序2-一般組選手報名表'!W57</f>
        <v>0</v>
      </c>
      <c r="X55" s="138">
        <f>'填報順序2-一般組選手報名表'!X57</f>
        <v>0</v>
      </c>
      <c r="Y55" s="155">
        <f>'填報順序2-一般組選手報名表'!Y57</f>
        <v>0</v>
      </c>
    </row>
    <row r="56" spans="1:25" s="146" customFormat="1" ht="11.4">
      <c r="B56" s="157"/>
      <c r="C56" s="139"/>
      <c r="D56" s="157"/>
      <c r="E56" s="157"/>
      <c r="F56" s="158"/>
      <c r="G56" s="159"/>
      <c r="H56" s="159"/>
      <c r="I56" s="160"/>
      <c r="J56" s="159"/>
      <c r="K56" s="160"/>
      <c r="L56" s="160"/>
      <c r="M56" s="160"/>
      <c r="N56" s="160"/>
      <c r="O56" s="160"/>
      <c r="P56" s="160"/>
      <c r="Q56" s="160"/>
      <c r="R56" s="159"/>
      <c r="S56" s="159"/>
      <c r="T56" s="159"/>
      <c r="U56" s="161"/>
      <c r="V56" s="159"/>
      <c r="W56" s="159"/>
      <c r="X56" s="159"/>
      <c r="Y56" s="161"/>
    </row>
    <row r="57" spans="1:25" s="146" customFormat="1" ht="11.4">
      <c r="B57" s="157" t="s">
        <v>114</v>
      </c>
      <c r="C57" s="139"/>
      <c r="D57" s="157"/>
      <c r="E57" s="157"/>
      <c r="F57" s="158"/>
      <c r="G57" s="159"/>
      <c r="H57" s="159"/>
      <c r="I57" s="160"/>
      <c r="J57" s="159"/>
      <c r="K57" s="160"/>
      <c r="L57" s="160"/>
      <c r="M57" s="160"/>
      <c r="N57" s="160"/>
      <c r="O57" s="160"/>
      <c r="P57" s="160"/>
      <c r="Q57" s="160"/>
      <c r="R57" s="159"/>
      <c r="S57" s="159"/>
      <c r="T57" s="159"/>
      <c r="U57" s="161"/>
      <c r="V57" s="159"/>
      <c r="W57" s="159"/>
      <c r="X57" s="159"/>
      <c r="Y57" s="161"/>
    </row>
    <row r="58" spans="1:25" s="164" customFormat="1" ht="11.4">
      <c r="A58" s="162"/>
      <c r="B58" s="141">
        <f>'填報順序1-參賽單位資料'!D5</f>
        <v>0</v>
      </c>
      <c r="C58" s="136"/>
      <c r="D58" s="141"/>
      <c r="E58" s="141"/>
      <c r="F58" s="136"/>
      <c r="G58" s="162"/>
      <c r="H58" s="162"/>
      <c r="I58" s="163"/>
      <c r="J58" s="162"/>
      <c r="K58" s="163"/>
      <c r="L58" s="163"/>
      <c r="M58" s="163"/>
      <c r="N58" s="163"/>
      <c r="O58" s="163"/>
      <c r="P58" s="163"/>
      <c r="Q58" s="163"/>
      <c r="R58" s="162"/>
      <c r="S58" s="162"/>
      <c r="T58" s="162"/>
      <c r="U58" s="163"/>
      <c r="V58" s="162"/>
      <c r="W58" s="162"/>
      <c r="X58" s="162"/>
      <c r="Y58" s="163"/>
    </row>
    <row r="59" spans="1:25" s="146" customFormat="1" ht="14.25" customHeight="1">
      <c r="A59" s="145"/>
      <c r="B59" s="309"/>
      <c r="C59" s="310"/>
      <c r="D59" s="310"/>
      <c r="E59" s="310"/>
      <c r="F59" s="310"/>
      <c r="G59" s="311"/>
      <c r="H59" s="312" t="s">
        <v>113</v>
      </c>
      <c r="I59" s="307"/>
      <c r="J59" s="307"/>
      <c r="K59" s="308"/>
      <c r="L59" s="165"/>
      <c r="M59" s="165"/>
      <c r="N59" s="165"/>
      <c r="O59" s="165"/>
      <c r="P59" s="165"/>
      <c r="Q59" s="165"/>
      <c r="R59" s="307" t="s">
        <v>8</v>
      </c>
      <c r="S59" s="307"/>
      <c r="T59" s="307"/>
      <c r="U59" s="308"/>
      <c r="V59" s="307" t="s">
        <v>64</v>
      </c>
      <c r="W59" s="307"/>
      <c r="X59" s="307"/>
      <c r="Y59" s="308"/>
    </row>
    <row r="60" spans="1:25" s="146" customFormat="1" ht="14.25" customHeight="1">
      <c r="A60" s="145"/>
      <c r="B60" s="147" t="s">
        <v>110</v>
      </c>
      <c r="C60" s="137" t="s">
        <v>111</v>
      </c>
      <c r="D60" s="148" t="s">
        <v>11</v>
      </c>
      <c r="E60" s="147" t="s">
        <v>109</v>
      </c>
      <c r="F60" s="137" t="s">
        <v>112</v>
      </c>
      <c r="G60" s="145" t="s">
        <v>65</v>
      </c>
      <c r="H60" s="149" t="s">
        <v>13</v>
      </c>
      <c r="I60" s="150" t="s">
        <v>12</v>
      </c>
      <c r="J60" s="149" t="s">
        <v>14</v>
      </c>
      <c r="K60" s="150" t="s">
        <v>12</v>
      </c>
      <c r="L60" s="149" t="s">
        <v>205</v>
      </c>
      <c r="M60" s="150" t="s">
        <v>12</v>
      </c>
      <c r="N60" s="149" t="s">
        <v>206</v>
      </c>
      <c r="O60" s="150" t="s">
        <v>12</v>
      </c>
      <c r="P60" s="149" t="s">
        <v>207</v>
      </c>
      <c r="Q60" s="150" t="s">
        <v>12</v>
      </c>
      <c r="R60" s="151" t="s">
        <v>10</v>
      </c>
      <c r="S60" s="151" t="s">
        <v>106</v>
      </c>
      <c r="T60" s="151" t="s">
        <v>15</v>
      </c>
      <c r="U60" s="152" t="s">
        <v>12</v>
      </c>
      <c r="V60" s="151" t="s">
        <v>10</v>
      </c>
      <c r="W60" s="151" t="s">
        <v>106</v>
      </c>
      <c r="X60" s="151" t="s">
        <v>15</v>
      </c>
      <c r="Y60" s="152" t="s">
        <v>12</v>
      </c>
    </row>
    <row r="61" spans="1:25" s="146" customFormat="1" ht="19.2" customHeight="1">
      <c r="A61" s="142">
        <v>1</v>
      </c>
      <c r="B61" s="153">
        <f>'填報順序3-成人組選手報名表'!B8</f>
        <v>0</v>
      </c>
      <c r="C61" s="138">
        <f>'填報順序3-成人組選手報名表'!C8</f>
        <v>0</v>
      </c>
      <c r="D61" s="154">
        <f>'填報順序3-成人組選手報名表'!D8</f>
        <v>0</v>
      </c>
      <c r="E61" s="154" t="e">
        <f>'填報順序3-成人組選手報名表'!F8</f>
        <v>#N/A</v>
      </c>
      <c r="F61" s="138" t="e">
        <f>'填報順序3-成人組選手報名表'!G8</f>
        <v>#N/A</v>
      </c>
      <c r="G61" s="155">
        <f>'填報順序3-成人組選手報名表'!H8</f>
        <v>0</v>
      </c>
      <c r="H61" s="155">
        <f>'填報順序3-成人組選手報名表'!I8</f>
        <v>0</v>
      </c>
      <c r="I61" s="155">
        <f>'填報順序3-成人組選手報名表'!J8</f>
        <v>0</v>
      </c>
      <c r="J61" s="155">
        <f>'填報順序3-成人組選手報名表'!K8</f>
        <v>0</v>
      </c>
      <c r="K61" s="155">
        <f>'填報順序3-成人組選手報名表'!L8</f>
        <v>0</v>
      </c>
      <c r="L61" s="155">
        <f>'填報順序3-成人組選手報名表'!M8</f>
        <v>0</v>
      </c>
      <c r="M61" s="155">
        <f>'填報順序3-成人組選手報名表'!N8</f>
        <v>0</v>
      </c>
      <c r="N61" s="155">
        <f>'填報順序3-成人組選手報名表'!O8</f>
        <v>0</v>
      </c>
      <c r="O61" s="155">
        <f>'填報順序3-成人組選手報名表'!P8</f>
        <v>0</v>
      </c>
      <c r="P61" s="155">
        <f>'填報順序3-成人組選手報名表'!Q8</f>
        <v>0</v>
      </c>
      <c r="Q61" s="155">
        <f>'填報順序3-成人組選手報名表'!R8</f>
        <v>0</v>
      </c>
      <c r="R61" s="155">
        <f>'填報順序3-成人組選手報名表'!S8</f>
        <v>0</v>
      </c>
      <c r="S61" s="155">
        <f>'填報順序3-成人組選手報名表'!T8</f>
        <v>0</v>
      </c>
      <c r="T61" s="155">
        <f>'填報順序3-成人組選手報名表'!U8</f>
        <v>0</v>
      </c>
      <c r="U61" s="155">
        <f>'填報順序3-成人組選手報名表'!V8</f>
        <v>0</v>
      </c>
      <c r="V61" s="155">
        <f>'填報順序3-成人組選手報名表'!W8</f>
        <v>0</v>
      </c>
      <c r="W61" s="155">
        <f>'填報順序3-成人組選手報名表'!X8</f>
        <v>0</v>
      </c>
      <c r="X61" s="155">
        <f>'填報順序3-成人組選手報名表'!Y8</f>
        <v>0</v>
      </c>
      <c r="Y61" s="155">
        <f>'填報順序3-成人組選手報名表'!Z8</f>
        <v>0</v>
      </c>
    </row>
    <row r="62" spans="1:25" s="146" customFormat="1" ht="19.2" customHeight="1">
      <c r="A62" s="142">
        <v>2</v>
      </c>
      <c r="B62" s="153">
        <f>'填報順序3-成人組選手報名表'!B9</f>
        <v>0</v>
      </c>
      <c r="C62" s="138">
        <f>'填報順序3-成人組選手報名表'!C9</f>
        <v>0</v>
      </c>
      <c r="D62" s="154">
        <f>'填報順序3-成人組選手報名表'!D9</f>
        <v>0</v>
      </c>
      <c r="E62" s="154" t="e">
        <f>'填報順序3-成人組選手報名表'!F9</f>
        <v>#N/A</v>
      </c>
      <c r="F62" s="138" t="e">
        <f>'填報順序3-成人組選手報名表'!G9</f>
        <v>#N/A</v>
      </c>
      <c r="G62" s="155">
        <f>'填報順序3-成人組選手報名表'!H9</f>
        <v>0</v>
      </c>
      <c r="H62" s="155">
        <f>'填報順序3-成人組選手報名表'!I9</f>
        <v>0</v>
      </c>
      <c r="I62" s="155">
        <f>'填報順序3-成人組選手報名表'!J9</f>
        <v>0</v>
      </c>
      <c r="J62" s="155">
        <f>'填報順序3-成人組選手報名表'!K9</f>
        <v>0</v>
      </c>
      <c r="K62" s="155">
        <f>'填報順序3-成人組選手報名表'!L9</f>
        <v>0</v>
      </c>
      <c r="L62" s="155">
        <f>'填報順序3-成人組選手報名表'!M9</f>
        <v>0</v>
      </c>
      <c r="M62" s="155">
        <f>'填報順序3-成人組選手報名表'!N9</f>
        <v>0</v>
      </c>
      <c r="N62" s="155">
        <f>'填報順序3-成人組選手報名表'!O9</f>
        <v>0</v>
      </c>
      <c r="O62" s="155">
        <f>'填報順序3-成人組選手報名表'!P9</f>
        <v>0</v>
      </c>
      <c r="P62" s="155">
        <f>'填報順序3-成人組選手報名表'!Q9</f>
        <v>0</v>
      </c>
      <c r="Q62" s="155">
        <f>'填報順序3-成人組選手報名表'!R9</f>
        <v>0</v>
      </c>
      <c r="R62" s="155">
        <f>'填報順序3-成人組選手報名表'!S9</f>
        <v>0</v>
      </c>
      <c r="S62" s="155">
        <f>'填報順序3-成人組選手報名表'!T9</f>
        <v>0</v>
      </c>
      <c r="T62" s="155">
        <f>'填報順序3-成人組選手報名表'!U9</f>
        <v>0</v>
      </c>
      <c r="U62" s="155">
        <f>'填報順序3-成人組選手報名表'!V9</f>
        <v>0</v>
      </c>
      <c r="V62" s="155">
        <f>'填報順序3-成人組選手報名表'!W9</f>
        <v>0</v>
      </c>
      <c r="W62" s="155">
        <f>'填報順序3-成人組選手報名表'!X9</f>
        <v>0</v>
      </c>
      <c r="X62" s="155">
        <f>'填報順序3-成人組選手報名表'!Y9</f>
        <v>0</v>
      </c>
      <c r="Y62" s="155">
        <f>'填報順序3-成人組選手報名表'!Z9</f>
        <v>0</v>
      </c>
    </row>
    <row r="63" spans="1:25" s="146" customFormat="1" ht="19.2" customHeight="1">
      <c r="A63" s="142">
        <v>3</v>
      </c>
      <c r="B63" s="153">
        <f>'填報順序3-成人組選手報名表'!B10</f>
        <v>0</v>
      </c>
      <c r="C63" s="138">
        <f>'填報順序3-成人組選手報名表'!C10</f>
        <v>0</v>
      </c>
      <c r="D63" s="154">
        <f>'填報順序3-成人組選手報名表'!D10</f>
        <v>0</v>
      </c>
      <c r="E63" s="154" t="e">
        <f>'填報順序3-成人組選手報名表'!F10</f>
        <v>#N/A</v>
      </c>
      <c r="F63" s="138" t="e">
        <f>'填報順序3-成人組選手報名表'!G10</f>
        <v>#N/A</v>
      </c>
      <c r="G63" s="155">
        <f>'填報順序3-成人組選手報名表'!H10</f>
        <v>0</v>
      </c>
      <c r="H63" s="155">
        <f>'填報順序3-成人組選手報名表'!I10</f>
        <v>0</v>
      </c>
      <c r="I63" s="155">
        <f>'填報順序3-成人組選手報名表'!J10</f>
        <v>0</v>
      </c>
      <c r="J63" s="155">
        <f>'填報順序3-成人組選手報名表'!K10</f>
        <v>0</v>
      </c>
      <c r="K63" s="155">
        <f>'填報順序3-成人組選手報名表'!L10</f>
        <v>0</v>
      </c>
      <c r="L63" s="155">
        <f>'填報順序3-成人組選手報名表'!M10</f>
        <v>0</v>
      </c>
      <c r="M63" s="155">
        <f>'填報順序3-成人組選手報名表'!N10</f>
        <v>0</v>
      </c>
      <c r="N63" s="155">
        <f>'填報順序3-成人組選手報名表'!O10</f>
        <v>0</v>
      </c>
      <c r="O63" s="155">
        <f>'填報順序3-成人組選手報名表'!P10</f>
        <v>0</v>
      </c>
      <c r="P63" s="155">
        <f>'填報順序3-成人組選手報名表'!Q10</f>
        <v>0</v>
      </c>
      <c r="Q63" s="155">
        <f>'填報順序3-成人組選手報名表'!R10</f>
        <v>0</v>
      </c>
      <c r="R63" s="155">
        <f>'填報順序3-成人組選手報名表'!S10</f>
        <v>0</v>
      </c>
      <c r="S63" s="155">
        <f>'填報順序3-成人組選手報名表'!T10</f>
        <v>0</v>
      </c>
      <c r="T63" s="155">
        <f>'填報順序3-成人組選手報名表'!U10</f>
        <v>0</v>
      </c>
      <c r="U63" s="155">
        <f>'填報順序3-成人組選手報名表'!V10</f>
        <v>0</v>
      </c>
      <c r="V63" s="155">
        <f>'填報順序3-成人組選手報名表'!W10</f>
        <v>0</v>
      </c>
      <c r="W63" s="155">
        <f>'填報順序3-成人組選手報名表'!X10</f>
        <v>0</v>
      </c>
      <c r="X63" s="155">
        <f>'填報順序3-成人組選手報名表'!Y10</f>
        <v>0</v>
      </c>
      <c r="Y63" s="155">
        <f>'填報順序3-成人組選手報名表'!Z10</f>
        <v>0</v>
      </c>
    </row>
    <row r="64" spans="1:25" s="146" customFormat="1" ht="19.2" customHeight="1">
      <c r="A64" s="142">
        <v>4</v>
      </c>
      <c r="B64" s="153">
        <f>'填報順序3-成人組選手報名表'!B11</f>
        <v>0</v>
      </c>
      <c r="C64" s="138">
        <f>'填報順序3-成人組選手報名表'!C11</f>
        <v>0</v>
      </c>
      <c r="D64" s="154">
        <f>'填報順序3-成人組選手報名表'!D11</f>
        <v>0</v>
      </c>
      <c r="E64" s="154" t="e">
        <f>'填報順序3-成人組選手報名表'!F11</f>
        <v>#N/A</v>
      </c>
      <c r="F64" s="138" t="e">
        <f>'填報順序3-成人組選手報名表'!G11</f>
        <v>#N/A</v>
      </c>
      <c r="G64" s="155">
        <f>'填報順序3-成人組選手報名表'!H11</f>
        <v>0</v>
      </c>
      <c r="H64" s="155">
        <f>'填報順序3-成人組選手報名表'!I11</f>
        <v>0</v>
      </c>
      <c r="I64" s="155">
        <f>'填報順序3-成人組選手報名表'!J11</f>
        <v>0</v>
      </c>
      <c r="J64" s="155">
        <f>'填報順序3-成人組選手報名表'!K11</f>
        <v>0</v>
      </c>
      <c r="K64" s="155">
        <f>'填報順序3-成人組選手報名表'!L11</f>
        <v>0</v>
      </c>
      <c r="L64" s="155">
        <f>'填報順序3-成人組選手報名表'!M11</f>
        <v>0</v>
      </c>
      <c r="M64" s="155">
        <f>'填報順序3-成人組選手報名表'!N11</f>
        <v>0</v>
      </c>
      <c r="N64" s="155">
        <f>'填報順序3-成人組選手報名表'!O11</f>
        <v>0</v>
      </c>
      <c r="O64" s="155">
        <f>'填報順序3-成人組選手報名表'!P11</f>
        <v>0</v>
      </c>
      <c r="P64" s="155">
        <f>'填報順序3-成人組選手報名表'!Q11</f>
        <v>0</v>
      </c>
      <c r="Q64" s="155">
        <f>'填報順序3-成人組選手報名表'!R11</f>
        <v>0</v>
      </c>
      <c r="R64" s="155">
        <f>'填報順序3-成人組選手報名表'!S11</f>
        <v>0</v>
      </c>
      <c r="S64" s="155">
        <f>'填報順序3-成人組選手報名表'!T11</f>
        <v>0</v>
      </c>
      <c r="T64" s="155">
        <f>'填報順序3-成人組選手報名表'!U11</f>
        <v>0</v>
      </c>
      <c r="U64" s="155">
        <f>'填報順序3-成人組選手報名表'!V11</f>
        <v>0</v>
      </c>
      <c r="V64" s="155">
        <f>'填報順序3-成人組選手報名表'!W11</f>
        <v>0</v>
      </c>
      <c r="W64" s="155">
        <f>'填報順序3-成人組選手報名表'!X11</f>
        <v>0</v>
      </c>
      <c r="X64" s="155">
        <f>'填報順序3-成人組選手報名表'!Y11</f>
        <v>0</v>
      </c>
      <c r="Y64" s="155">
        <f>'填報順序3-成人組選手報名表'!Z11</f>
        <v>0</v>
      </c>
    </row>
    <row r="65" spans="1:25" s="146" customFormat="1" ht="19.2" customHeight="1">
      <c r="A65" s="142">
        <v>5</v>
      </c>
      <c r="B65" s="153">
        <f>'填報順序3-成人組選手報名表'!B12</f>
        <v>0</v>
      </c>
      <c r="C65" s="138">
        <f>'填報順序3-成人組選手報名表'!C12</f>
        <v>0</v>
      </c>
      <c r="D65" s="154">
        <f>'填報順序3-成人組選手報名表'!D12</f>
        <v>0</v>
      </c>
      <c r="E65" s="154" t="e">
        <f>'填報順序3-成人組選手報名表'!F12</f>
        <v>#N/A</v>
      </c>
      <c r="F65" s="138" t="e">
        <f>'填報順序3-成人組選手報名表'!G12</f>
        <v>#N/A</v>
      </c>
      <c r="G65" s="155">
        <f>'填報順序3-成人組選手報名表'!H12</f>
        <v>0</v>
      </c>
      <c r="H65" s="155">
        <f>'填報順序3-成人組選手報名表'!I12</f>
        <v>0</v>
      </c>
      <c r="I65" s="155">
        <f>'填報順序3-成人組選手報名表'!J12</f>
        <v>0</v>
      </c>
      <c r="J65" s="155">
        <f>'填報順序3-成人組選手報名表'!K12</f>
        <v>0</v>
      </c>
      <c r="K65" s="155">
        <f>'填報順序3-成人組選手報名表'!L12</f>
        <v>0</v>
      </c>
      <c r="L65" s="155">
        <f>'填報順序3-成人組選手報名表'!M12</f>
        <v>0</v>
      </c>
      <c r="M65" s="155">
        <f>'填報順序3-成人組選手報名表'!N12</f>
        <v>0</v>
      </c>
      <c r="N65" s="155">
        <f>'填報順序3-成人組選手報名表'!O12</f>
        <v>0</v>
      </c>
      <c r="O65" s="155">
        <f>'填報順序3-成人組選手報名表'!P12</f>
        <v>0</v>
      </c>
      <c r="P65" s="155">
        <f>'填報順序3-成人組選手報名表'!Q12</f>
        <v>0</v>
      </c>
      <c r="Q65" s="155">
        <f>'填報順序3-成人組選手報名表'!R12</f>
        <v>0</v>
      </c>
      <c r="R65" s="155">
        <f>'填報順序3-成人組選手報名表'!S12</f>
        <v>0</v>
      </c>
      <c r="S65" s="155">
        <f>'填報順序3-成人組選手報名表'!T12</f>
        <v>0</v>
      </c>
      <c r="T65" s="155">
        <f>'填報順序3-成人組選手報名表'!U12</f>
        <v>0</v>
      </c>
      <c r="U65" s="155">
        <f>'填報順序3-成人組選手報名表'!V12</f>
        <v>0</v>
      </c>
      <c r="V65" s="155">
        <f>'填報順序3-成人組選手報名表'!W12</f>
        <v>0</v>
      </c>
      <c r="W65" s="155">
        <f>'填報順序3-成人組選手報名表'!X12</f>
        <v>0</v>
      </c>
      <c r="X65" s="155">
        <f>'填報順序3-成人組選手報名表'!Y12</f>
        <v>0</v>
      </c>
      <c r="Y65" s="155">
        <f>'填報順序3-成人組選手報名表'!Z12</f>
        <v>0</v>
      </c>
    </row>
    <row r="66" spans="1:25" s="146" customFormat="1" ht="19.2" customHeight="1">
      <c r="A66" s="142">
        <v>6</v>
      </c>
      <c r="B66" s="153">
        <f>'填報順序3-成人組選手報名表'!B13</f>
        <v>0</v>
      </c>
      <c r="C66" s="138">
        <f>'填報順序3-成人組選手報名表'!C13</f>
        <v>0</v>
      </c>
      <c r="D66" s="154">
        <f>'填報順序3-成人組選手報名表'!D13</f>
        <v>0</v>
      </c>
      <c r="E66" s="154" t="e">
        <f>'填報順序3-成人組選手報名表'!F13</f>
        <v>#N/A</v>
      </c>
      <c r="F66" s="138" t="e">
        <f>'填報順序3-成人組選手報名表'!G13</f>
        <v>#N/A</v>
      </c>
      <c r="G66" s="155">
        <f>'填報順序3-成人組選手報名表'!H13</f>
        <v>0</v>
      </c>
      <c r="H66" s="155">
        <f>'填報順序3-成人組選手報名表'!I13</f>
        <v>0</v>
      </c>
      <c r="I66" s="155">
        <f>'填報順序3-成人組選手報名表'!J13</f>
        <v>0</v>
      </c>
      <c r="J66" s="155">
        <f>'填報順序3-成人組選手報名表'!K13</f>
        <v>0</v>
      </c>
      <c r="K66" s="155">
        <f>'填報順序3-成人組選手報名表'!L13</f>
        <v>0</v>
      </c>
      <c r="L66" s="155">
        <f>'填報順序3-成人組選手報名表'!M13</f>
        <v>0</v>
      </c>
      <c r="M66" s="155">
        <f>'填報順序3-成人組選手報名表'!N13</f>
        <v>0</v>
      </c>
      <c r="N66" s="155">
        <f>'填報順序3-成人組選手報名表'!O13</f>
        <v>0</v>
      </c>
      <c r="O66" s="155">
        <f>'填報順序3-成人組選手報名表'!P13</f>
        <v>0</v>
      </c>
      <c r="P66" s="155">
        <f>'填報順序3-成人組選手報名表'!Q13</f>
        <v>0</v>
      </c>
      <c r="Q66" s="155">
        <f>'填報順序3-成人組選手報名表'!R13</f>
        <v>0</v>
      </c>
      <c r="R66" s="155">
        <f>'填報順序3-成人組選手報名表'!S13</f>
        <v>0</v>
      </c>
      <c r="S66" s="155">
        <f>'填報順序3-成人組選手報名表'!T13</f>
        <v>0</v>
      </c>
      <c r="T66" s="155">
        <f>'填報順序3-成人組選手報名表'!U13</f>
        <v>0</v>
      </c>
      <c r="U66" s="155">
        <f>'填報順序3-成人組選手報名表'!V13</f>
        <v>0</v>
      </c>
      <c r="V66" s="155">
        <f>'填報順序3-成人組選手報名表'!W13</f>
        <v>0</v>
      </c>
      <c r="W66" s="155">
        <f>'填報順序3-成人組選手報名表'!X13</f>
        <v>0</v>
      </c>
      <c r="X66" s="155">
        <f>'填報順序3-成人組選手報名表'!Y13</f>
        <v>0</v>
      </c>
      <c r="Y66" s="155">
        <f>'填報順序3-成人組選手報名表'!Z13</f>
        <v>0</v>
      </c>
    </row>
    <row r="67" spans="1:25" s="146" customFormat="1" ht="19.2" customHeight="1">
      <c r="A67" s="142">
        <v>7</v>
      </c>
      <c r="B67" s="153">
        <f>'填報順序3-成人組選手報名表'!B14</f>
        <v>0</v>
      </c>
      <c r="C67" s="138">
        <f>'填報順序3-成人組選手報名表'!C14</f>
        <v>0</v>
      </c>
      <c r="D67" s="154">
        <f>'填報順序3-成人組選手報名表'!D14</f>
        <v>0</v>
      </c>
      <c r="E67" s="154" t="e">
        <f>'填報順序3-成人組選手報名表'!F14</f>
        <v>#N/A</v>
      </c>
      <c r="F67" s="138" t="e">
        <f>'填報順序3-成人組選手報名表'!G14</f>
        <v>#N/A</v>
      </c>
      <c r="G67" s="155">
        <f>'填報順序3-成人組選手報名表'!H14</f>
        <v>0</v>
      </c>
      <c r="H67" s="155">
        <f>'填報順序3-成人組選手報名表'!I14</f>
        <v>0</v>
      </c>
      <c r="I67" s="155">
        <f>'填報順序3-成人組選手報名表'!J14</f>
        <v>0</v>
      </c>
      <c r="J67" s="155">
        <f>'填報順序3-成人組選手報名表'!K14</f>
        <v>0</v>
      </c>
      <c r="K67" s="155">
        <f>'填報順序3-成人組選手報名表'!L14</f>
        <v>0</v>
      </c>
      <c r="L67" s="155">
        <f>'填報順序3-成人組選手報名表'!M14</f>
        <v>0</v>
      </c>
      <c r="M67" s="155">
        <f>'填報順序3-成人組選手報名表'!N14</f>
        <v>0</v>
      </c>
      <c r="N67" s="155">
        <f>'填報順序3-成人組選手報名表'!O14</f>
        <v>0</v>
      </c>
      <c r="O67" s="155">
        <f>'填報順序3-成人組選手報名表'!P14</f>
        <v>0</v>
      </c>
      <c r="P67" s="155">
        <f>'填報順序3-成人組選手報名表'!Q14</f>
        <v>0</v>
      </c>
      <c r="Q67" s="155">
        <f>'填報順序3-成人組選手報名表'!R14</f>
        <v>0</v>
      </c>
      <c r="R67" s="155">
        <f>'填報順序3-成人組選手報名表'!S14</f>
        <v>0</v>
      </c>
      <c r="S67" s="155">
        <f>'填報順序3-成人組選手報名表'!T14</f>
        <v>0</v>
      </c>
      <c r="T67" s="155">
        <f>'填報順序3-成人組選手報名表'!U14</f>
        <v>0</v>
      </c>
      <c r="U67" s="155">
        <f>'填報順序3-成人組選手報名表'!V14</f>
        <v>0</v>
      </c>
      <c r="V67" s="155">
        <f>'填報順序3-成人組選手報名表'!W14</f>
        <v>0</v>
      </c>
      <c r="W67" s="155">
        <f>'填報順序3-成人組選手報名表'!X14</f>
        <v>0</v>
      </c>
      <c r="X67" s="155">
        <f>'填報順序3-成人組選手報名表'!Y14</f>
        <v>0</v>
      </c>
      <c r="Y67" s="155">
        <f>'填報順序3-成人組選手報名表'!Z14</f>
        <v>0</v>
      </c>
    </row>
    <row r="68" spans="1:25" s="146" customFormat="1" ht="19.2" customHeight="1">
      <c r="A68" s="142">
        <v>8</v>
      </c>
      <c r="B68" s="153">
        <f>'填報順序3-成人組選手報名表'!B15</f>
        <v>0</v>
      </c>
      <c r="C68" s="138">
        <f>'填報順序3-成人組選手報名表'!C15</f>
        <v>0</v>
      </c>
      <c r="D68" s="154">
        <f>'填報順序3-成人組選手報名表'!D15</f>
        <v>0</v>
      </c>
      <c r="E68" s="154" t="e">
        <f>'填報順序3-成人組選手報名表'!F15</f>
        <v>#N/A</v>
      </c>
      <c r="F68" s="138" t="e">
        <f>'填報順序3-成人組選手報名表'!G15</f>
        <v>#N/A</v>
      </c>
      <c r="G68" s="155">
        <f>'填報順序3-成人組選手報名表'!H15</f>
        <v>0</v>
      </c>
      <c r="H68" s="155">
        <f>'填報順序3-成人組選手報名表'!I15</f>
        <v>0</v>
      </c>
      <c r="I68" s="155">
        <f>'填報順序3-成人組選手報名表'!J15</f>
        <v>0</v>
      </c>
      <c r="J68" s="155">
        <f>'填報順序3-成人組選手報名表'!K15</f>
        <v>0</v>
      </c>
      <c r="K68" s="155">
        <f>'填報順序3-成人組選手報名表'!L15</f>
        <v>0</v>
      </c>
      <c r="L68" s="155">
        <f>'填報順序3-成人組選手報名表'!M15</f>
        <v>0</v>
      </c>
      <c r="M68" s="155">
        <f>'填報順序3-成人組選手報名表'!N15</f>
        <v>0</v>
      </c>
      <c r="N68" s="155">
        <f>'填報順序3-成人組選手報名表'!O15</f>
        <v>0</v>
      </c>
      <c r="O68" s="155">
        <f>'填報順序3-成人組選手報名表'!P15</f>
        <v>0</v>
      </c>
      <c r="P68" s="155">
        <f>'填報順序3-成人組選手報名表'!Q15</f>
        <v>0</v>
      </c>
      <c r="Q68" s="155">
        <f>'填報順序3-成人組選手報名表'!R15</f>
        <v>0</v>
      </c>
      <c r="R68" s="155">
        <f>'填報順序3-成人組選手報名表'!S15</f>
        <v>0</v>
      </c>
      <c r="S68" s="155">
        <f>'填報順序3-成人組選手報名表'!T15</f>
        <v>0</v>
      </c>
      <c r="T68" s="155">
        <f>'填報順序3-成人組選手報名表'!U15</f>
        <v>0</v>
      </c>
      <c r="U68" s="155">
        <f>'填報順序3-成人組選手報名表'!V15</f>
        <v>0</v>
      </c>
      <c r="V68" s="155">
        <f>'填報順序3-成人組選手報名表'!W15</f>
        <v>0</v>
      </c>
      <c r="W68" s="155">
        <f>'填報順序3-成人組選手報名表'!X15</f>
        <v>0</v>
      </c>
      <c r="X68" s="155">
        <f>'填報順序3-成人組選手報名表'!Y15</f>
        <v>0</v>
      </c>
      <c r="Y68" s="155">
        <f>'填報順序3-成人組選手報名表'!Z15</f>
        <v>0</v>
      </c>
    </row>
    <row r="69" spans="1:25" s="146" customFormat="1" ht="19.2" customHeight="1">
      <c r="A69" s="142">
        <v>9</v>
      </c>
      <c r="B69" s="153">
        <f>'填報順序3-成人組選手報名表'!B16</f>
        <v>0</v>
      </c>
      <c r="C69" s="138">
        <f>'填報順序3-成人組選手報名表'!C16</f>
        <v>0</v>
      </c>
      <c r="D69" s="154">
        <f>'填報順序3-成人組選手報名表'!D16</f>
        <v>0</v>
      </c>
      <c r="E69" s="154" t="e">
        <f>'填報順序3-成人組選手報名表'!F16</f>
        <v>#N/A</v>
      </c>
      <c r="F69" s="138" t="e">
        <f>'填報順序3-成人組選手報名表'!G16</f>
        <v>#N/A</v>
      </c>
      <c r="G69" s="155">
        <f>'填報順序3-成人組選手報名表'!H16</f>
        <v>0</v>
      </c>
      <c r="H69" s="155">
        <f>'填報順序3-成人組選手報名表'!I16</f>
        <v>0</v>
      </c>
      <c r="I69" s="155">
        <f>'填報順序3-成人組選手報名表'!J16</f>
        <v>0</v>
      </c>
      <c r="J69" s="155">
        <f>'填報順序3-成人組選手報名表'!K16</f>
        <v>0</v>
      </c>
      <c r="K69" s="155">
        <f>'填報順序3-成人組選手報名表'!L16</f>
        <v>0</v>
      </c>
      <c r="L69" s="155">
        <f>'填報順序3-成人組選手報名表'!M16</f>
        <v>0</v>
      </c>
      <c r="M69" s="155">
        <f>'填報順序3-成人組選手報名表'!N16</f>
        <v>0</v>
      </c>
      <c r="N69" s="155">
        <f>'填報順序3-成人組選手報名表'!O16</f>
        <v>0</v>
      </c>
      <c r="O69" s="155">
        <f>'填報順序3-成人組選手報名表'!P16</f>
        <v>0</v>
      </c>
      <c r="P69" s="155">
        <f>'填報順序3-成人組選手報名表'!Q16</f>
        <v>0</v>
      </c>
      <c r="Q69" s="155">
        <f>'填報順序3-成人組選手報名表'!R16</f>
        <v>0</v>
      </c>
      <c r="R69" s="155">
        <f>'填報順序3-成人組選手報名表'!S16</f>
        <v>0</v>
      </c>
      <c r="S69" s="155">
        <f>'填報順序3-成人組選手報名表'!T16</f>
        <v>0</v>
      </c>
      <c r="T69" s="155">
        <f>'填報順序3-成人組選手報名表'!U16</f>
        <v>0</v>
      </c>
      <c r="U69" s="155">
        <f>'填報順序3-成人組選手報名表'!V16</f>
        <v>0</v>
      </c>
      <c r="V69" s="155">
        <f>'填報順序3-成人組選手報名表'!W16</f>
        <v>0</v>
      </c>
      <c r="W69" s="155">
        <f>'填報順序3-成人組選手報名表'!X16</f>
        <v>0</v>
      </c>
      <c r="X69" s="155">
        <f>'填報順序3-成人組選手報名表'!Y16</f>
        <v>0</v>
      </c>
      <c r="Y69" s="155">
        <f>'填報順序3-成人組選手報名表'!Z16</f>
        <v>0</v>
      </c>
    </row>
    <row r="70" spans="1:25" s="146" customFormat="1" ht="19.2" customHeight="1">
      <c r="A70" s="142">
        <v>10</v>
      </c>
      <c r="B70" s="153">
        <f>'填報順序3-成人組選手報名表'!B17</f>
        <v>0</v>
      </c>
      <c r="C70" s="138">
        <f>'填報順序3-成人組選手報名表'!C17</f>
        <v>0</v>
      </c>
      <c r="D70" s="154">
        <f>'填報順序3-成人組選手報名表'!D17</f>
        <v>0</v>
      </c>
      <c r="E70" s="154" t="e">
        <f>'填報順序3-成人組選手報名表'!F17</f>
        <v>#N/A</v>
      </c>
      <c r="F70" s="138" t="e">
        <f>'填報順序3-成人組選手報名表'!G17</f>
        <v>#N/A</v>
      </c>
      <c r="G70" s="155">
        <f>'填報順序3-成人組選手報名表'!H17</f>
        <v>0</v>
      </c>
      <c r="H70" s="155">
        <f>'填報順序3-成人組選手報名表'!I17</f>
        <v>0</v>
      </c>
      <c r="I70" s="155">
        <f>'填報順序3-成人組選手報名表'!J17</f>
        <v>0</v>
      </c>
      <c r="J70" s="155">
        <f>'填報順序3-成人組選手報名表'!K17</f>
        <v>0</v>
      </c>
      <c r="K70" s="155">
        <f>'填報順序3-成人組選手報名表'!L17</f>
        <v>0</v>
      </c>
      <c r="L70" s="155">
        <f>'填報順序3-成人組選手報名表'!M17</f>
        <v>0</v>
      </c>
      <c r="M70" s="155">
        <f>'填報順序3-成人組選手報名表'!N17</f>
        <v>0</v>
      </c>
      <c r="N70" s="155">
        <f>'填報順序3-成人組選手報名表'!O17</f>
        <v>0</v>
      </c>
      <c r="O70" s="155">
        <f>'填報順序3-成人組選手報名表'!P17</f>
        <v>0</v>
      </c>
      <c r="P70" s="155">
        <f>'填報順序3-成人組選手報名表'!Q17</f>
        <v>0</v>
      </c>
      <c r="Q70" s="155">
        <f>'填報順序3-成人組選手報名表'!R17</f>
        <v>0</v>
      </c>
      <c r="R70" s="155">
        <f>'填報順序3-成人組選手報名表'!S17</f>
        <v>0</v>
      </c>
      <c r="S70" s="155">
        <f>'填報順序3-成人組選手報名表'!T17</f>
        <v>0</v>
      </c>
      <c r="T70" s="155">
        <f>'填報順序3-成人組選手報名表'!U17</f>
        <v>0</v>
      </c>
      <c r="U70" s="155">
        <f>'填報順序3-成人組選手報名表'!V17</f>
        <v>0</v>
      </c>
      <c r="V70" s="155">
        <f>'填報順序3-成人組選手報名表'!W17</f>
        <v>0</v>
      </c>
      <c r="W70" s="155">
        <f>'填報順序3-成人組選手報名表'!X17</f>
        <v>0</v>
      </c>
      <c r="X70" s="155">
        <f>'填報順序3-成人組選手報名表'!Y17</f>
        <v>0</v>
      </c>
      <c r="Y70" s="155">
        <f>'填報順序3-成人組選手報名表'!Z17</f>
        <v>0</v>
      </c>
    </row>
    <row r="71" spans="1:25" s="146" customFormat="1" ht="19.2" customHeight="1">
      <c r="A71" s="142">
        <v>11</v>
      </c>
      <c r="B71" s="153">
        <f>'填報順序3-成人組選手報名表'!B18</f>
        <v>0</v>
      </c>
      <c r="C71" s="138">
        <f>'填報順序3-成人組選手報名表'!C18</f>
        <v>0</v>
      </c>
      <c r="D71" s="154">
        <f>'填報順序3-成人組選手報名表'!D18</f>
        <v>0</v>
      </c>
      <c r="E71" s="154" t="e">
        <f>'填報順序3-成人組選手報名表'!F18</f>
        <v>#N/A</v>
      </c>
      <c r="F71" s="138" t="e">
        <f>'填報順序3-成人組選手報名表'!G18</f>
        <v>#N/A</v>
      </c>
      <c r="G71" s="155">
        <f>'填報順序3-成人組選手報名表'!H18</f>
        <v>0</v>
      </c>
      <c r="H71" s="155">
        <f>'填報順序3-成人組選手報名表'!I18</f>
        <v>0</v>
      </c>
      <c r="I71" s="155">
        <f>'填報順序3-成人組選手報名表'!J18</f>
        <v>0</v>
      </c>
      <c r="J71" s="155">
        <f>'填報順序3-成人組選手報名表'!K18</f>
        <v>0</v>
      </c>
      <c r="K71" s="155">
        <f>'填報順序3-成人組選手報名表'!L18</f>
        <v>0</v>
      </c>
      <c r="L71" s="155">
        <f>'填報順序3-成人組選手報名表'!M18</f>
        <v>0</v>
      </c>
      <c r="M71" s="155">
        <f>'填報順序3-成人組選手報名表'!N18</f>
        <v>0</v>
      </c>
      <c r="N71" s="155">
        <f>'填報順序3-成人組選手報名表'!O18</f>
        <v>0</v>
      </c>
      <c r="O71" s="155">
        <f>'填報順序3-成人組選手報名表'!P18</f>
        <v>0</v>
      </c>
      <c r="P71" s="155">
        <f>'填報順序3-成人組選手報名表'!Q18</f>
        <v>0</v>
      </c>
      <c r="Q71" s="155">
        <f>'填報順序3-成人組選手報名表'!R18</f>
        <v>0</v>
      </c>
      <c r="R71" s="155">
        <f>'填報順序3-成人組選手報名表'!S18</f>
        <v>0</v>
      </c>
      <c r="S71" s="155">
        <f>'填報順序3-成人組選手報名表'!T18</f>
        <v>0</v>
      </c>
      <c r="T71" s="155">
        <f>'填報順序3-成人組選手報名表'!U18</f>
        <v>0</v>
      </c>
      <c r="U71" s="155">
        <f>'填報順序3-成人組選手報名表'!V18</f>
        <v>0</v>
      </c>
      <c r="V71" s="155">
        <f>'填報順序3-成人組選手報名表'!W18</f>
        <v>0</v>
      </c>
      <c r="W71" s="155">
        <f>'填報順序3-成人組選手報名表'!X18</f>
        <v>0</v>
      </c>
      <c r="X71" s="155">
        <f>'填報順序3-成人組選手報名表'!Y18</f>
        <v>0</v>
      </c>
      <c r="Y71" s="155">
        <f>'填報順序3-成人組選手報名表'!Z18</f>
        <v>0</v>
      </c>
    </row>
    <row r="72" spans="1:25" s="146" customFormat="1" ht="19.2" customHeight="1">
      <c r="A72" s="142">
        <v>12</v>
      </c>
      <c r="B72" s="153">
        <f>'填報順序3-成人組選手報名表'!B19</f>
        <v>0</v>
      </c>
      <c r="C72" s="138">
        <f>'填報順序3-成人組選手報名表'!C19</f>
        <v>0</v>
      </c>
      <c r="D72" s="154">
        <f>'填報順序3-成人組選手報名表'!D19</f>
        <v>0</v>
      </c>
      <c r="E72" s="154" t="e">
        <f>'填報順序3-成人組選手報名表'!F19</f>
        <v>#N/A</v>
      </c>
      <c r="F72" s="138" t="e">
        <f>'填報順序3-成人組選手報名表'!G19</f>
        <v>#N/A</v>
      </c>
      <c r="G72" s="155">
        <f>'填報順序3-成人組選手報名表'!H19</f>
        <v>0</v>
      </c>
      <c r="H72" s="155">
        <f>'填報順序3-成人組選手報名表'!I19</f>
        <v>0</v>
      </c>
      <c r="I72" s="155">
        <f>'填報順序3-成人組選手報名表'!J19</f>
        <v>0</v>
      </c>
      <c r="J72" s="155">
        <f>'填報順序3-成人組選手報名表'!K19</f>
        <v>0</v>
      </c>
      <c r="K72" s="155">
        <f>'填報順序3-成人組選手報名表'!L19</f>
        <v>0</v>
      </c>
      <c r="L72" s="155">
        <f>'填報順序3-成人組選手報名表'!M19</f>
        <v>0</v>
      </c>
      <c r="M72" s="155">
        <f>'填報順序3-成人組選手報名表'!N19</f>
        <v>0</v>
      </c>
      <c r="N72" s="155">
        <f>'填報順序3-成人組選手報名表'!O19</f>
        <v>0</v>
      </c>
      <c r="O72" s="155">
        <f>'填報順序3-成人組選手報名表'!P19</f>
        <v>0</v>
      </c>
      <c r="P72" s="155">
        <f>'填報順序3-成人組選手報名表'!Q19</f>
        <v>0</v>
      </c>
      <c r="Q72" s="155">
        <f>'填報順序3-成人組選手報名表'!R19</f>
        <v>0</v>
      </c>
      <c r="R72" s="155">
        <f>'填報順序3-成人組選手報名表'!S19</f>
        <v>0</v>
      </c>
      <c r="S72" s="155">
        <f>'填報順序3-成人組選手報名表'!T19</f>
        <v>0</v>
      </c>
      <c r="T72" s="155">
        <f>'填報順序3-成人組選手報名表'!U19</f>
        <v>0</v>
      </c>
      <c r="U72" s="155">
        <f>'填報順序3-成人組選手報名表'!V19</f>
        <v>0</v>
      </c>
      <c r="V72" s="155">
        <f>'填報順序3-成人組選手報名表'!W19</f>
        <v>0</v>
      </c>
      <c r="W72" s="155">
        <f>'填報順序3-成人組選手報名表'!X19</f>
        <v>0</v>
      </c>
      <c r="X72" s="155">
        <f>'填報順序3-成人組選手報名表'!Y19</f>
        <v>0</v>
      </c>
      <c r="Y72" s="155">
        <f>'填報順序3-成人組選手報名表'!Z19</f>
        <v>0</v>
      </c>
    </row>
    <row r="73" spans="1:25" s="146" customFormat="1" ht="19.2" customHeight="1">
      <c r="A73" s="142">
        <v>13</v>
      </c>
      <c r="B73" s="153">
        <f>'填報順序3-成人組選手報名表'!B20</f>
        <v>0</v>
      </c>
      <c r="C73" s="138">
        <f>'填報順序3-成人組選手報名表'!C20</f>
        <v>0</v>
      </c>
      <c r="D73" s="154">
        <f>'填報順序3-成人組選手報名表'!D20</f>
        <v>0</v>
      </c>
      <c r="E73" s="154" t="e">
        <f>'填報順序3-成人組選手報名表'!F20</f>
        <v>#N/A</v>
      </c>
      <c r="F73" s="138" t="e">
        <f>'填報順序3-成人組選手報名表'!G20</f>
        <v>#N/A</v>
      </c>
      <c r="G73" s="155">
        <f>'填報順序3-成人組選手報名表'!H20</f>
        <v>0</v>
      </c>
      <c r="H73" s="155">
        <f>'填報順序3-成人組選手報名表'!I20</f>
        <v>0</v>
      </c>
      <c r="I73" s="155">
        <f>'填報順序3-成人組選手報名表'!J20</f>
        <v>0</v>
      </c>
      <c r="J73" s="155">
        <f>'填報順序3-成人組選手報名表'!K20</f>
        <v>0</v>
      </c>
      <c r="K73" s="155">
        <f>'填報順序3-成人組選手報名表'!L20</f>
        <v>0</v>
      </c>
      <c r="L73" s="155">
        <f>'填報順序3-成人組選手報名表'!M20</f>
        <v>0</v>
      </c>
      <c r="M73" s="155">
        <f>'填報順序3-成人組選手報名表'!N20</f>
        <v>0</v>
      </c>
      <c r="N73" s="155">
        <f>'填報順序3-成人組選手報名表'!O20</f>
        <v>0</v>
      </c>
      <c r="O73" s="155">
        <f>'填報順序3-成人組選手報名表'!P20</f>
        <v>0</v>
      </c>
      <c r="P73" s="155">
        <f>'填報順序3-成人組選手報名表'!Q20</f>
        <v>0</v>
      </c>
      <c r="Q73" s="155">
        <f>'填報順序3-成人組選手報名表'!R20</f>
        <v>0</v>
      </c>
      <c r="R73" s="155">
        <f>'填報順序3-成人組選手報名表'!S20</f>
        <v>0</v>
      </c>
      <c r="S73" s="155">
        <f>'填報順序3-成人組選手報名表'!T20</f>
        <v>0</v>
      </c>
      <c r="T73" s="155">
        <f>'填報順序3-成人組選手報名表'!U20</f>
        <v>0</v>
      </c>
      <c r="U73" s="155">
        <f>'填報順序3-成人組選手報名表'!V20</f>
        <v>0</v>
      </c>
      <c r="V73" s="155">
        <f>'填報順序3-成人組選手報名表'!W20</f>
        <v>0</v>
      </c>
      <c r="W73" s="155">
        <f>'填報順序3-成人組選手報名表'!X20</f>
        <v>0</v>
      </c>
      <c r="X73" s="155">
        <f>'填報順序3-成人組選手報名表'!Y20</f>
        <v>0</v>
      </c>
      <c r="Y73" s="155">
        <f>'填報順序3-成人組選手報名表'!Z20</f>
        <v>0</v>
      </c>
    </row>
    <row r="74" spans="1:25" s="146" customFormat="1" ht="19.2" customHeight="1">
      <c r="A74" s="142">
        <v>14</v>
      </c>
      <c r="B74" s="153">
        <f>'填報順序3-成人組選手報名表'!B21</f>
        <v>0</v>
      </c>
      <c r="C74" s="138">
        <f>'填報順序3-成人組選手報名表'!C21</f>
        <v>0</v>
      </c>
      <c r="D74" s="154">
        <f>'填報順序3-成人組選手報名表'!D21</f>
        <v>0</v>
      </c>
      <c r="E74" s="154" t="e">
        <f>'填報順序3-成人組選手報名表'!F21</f>
        <v>#N/A</v>
      </c>
      <c r="F74" s="138" t="e">
        <f>'填報順序3-成人組選手報名表'!G21</f>
        <v>#N/A</v>
      </c>
      <c r="G74" s="155">
        <f>'填報順序3-成人組選手報名表'!H21</f>
        <v>0</v>
      </c>
      <c r="H74" s="155">
        <f>'填報順序3-成人組選手報名表'!I21</f>
        <v>0</v>
      </c>
      <c r="I74" s="155">
        <f>'填報順序3-成人組選手報名表'!J21</f>
        <v>0</v>
      </c>
      <c r="J74" s="155">
        <f>'填報順序3-成人組選手報名表'!K21</f>
        <v>0</v>
      </c>
      <c r="K74" s="155">
        <f>'填報順序3-成人組選手報名表'!L21</f>
        <v>0</v>
      </c>
      <c r="L74" s="155">
        <f>'填報順序3-成人組選手報名表'!M21</f>
        <v>0</v>
      </c>
      <c r="M74" s="155">
        <f>'填報順序3-成人組選手報名表'!N21</f>
        <v>0</v>
      </c>
      <c r="N74" s="155">
        <f>'填報順序3-成人組選手報名表'!O21</f>
        <v>0</v>
      </c>
      <c r="O74" s="155">
        <f>'填報順序3-成人組選手報名表'!P21</f>
        <v>0</v>
      </c>
      <c r="P74" s="155">
        <f>'填報順序3-成人組選手報名表'!Q21</f>
        <v>0</v>
      </c>
      <c r="Q74" s="155">
        <f>'填報順序3-成人組選手報名表'!R21</f>
        <v>0</v>
      </c>
      <c r="R74" s="155">
        <f>'填報順序3-成人組選手報名表'!S21</f>
        <v>0</v>
      </c>
      <c r="S74" s="155">
        <f>'填報順序3-成人組選手報名表'!T21</f>
        <v>0</v>
      </c>
      <c r="T74" s="155">
        <f>'填報順序3-成人組選手報名表'!U21</f>
        <v>0</v>
      </c>
      <c r="U74" s="155">
        <f>'填報順序3-成人組選手報名表'!V21</f>
        <v>0</v>
      </c>
      <c r="V74" s="155">
        <f>'填報順序3-成人組選手報名表'!W21</f>
        <v>0</v>
      </c>
      <c r="W74" s="155">
        <f>'填報順序3-成人組選手報名表'!X21</f>
        <v>0</v>
      </c>
      <c r="X74" s="155">
        <f>'填報順序3-成人組選手報名表'!Y21</f>
        <v>0</v>
      </c>
      <c r="Y74" s="155">
        <f>'填報順序3-成人組選手報名表'!Z21</f>
        <v>0</v>
      </c>
    </row>
    <row r="75" spans="1:25" s="146" customFormat="1" ht="19.2" customHeight="1">
      <c r="A75" s="142">
        <v>15</v>
      </c>
      <c r="B75" s="153">
        <f>'填報順序3-成人組選手報名表'!B22</f>
        <v>0</v>
      </c>
      <c r="C75" s="138">
        <f>'填報順序3-成人組選手報名表'!C22</f>
        <v>0</v>
      </c>
      <c r="D75" s="154">
        <f>'填報順序3-成人組選手報名表'!D22</f>
        <v>0</v>
      </c>
      <c r="E75" s="154" t="e">
        <f>'填報順序3-成人組選手報名表'!F22</f>
        <v>#N/A</v>
      </c>
      <c r="F75" s="138" t="e">
        <f>'填報順序3-成人組選手報名表'!G22</f>
        <v>#N/A</v>
      </c>
      <c r="G75" s="155">
        <f>'填報順序3-成人組選手報名表'!H22</f>
        <v>0</v>
      </c>
      <c r="H75" s="155">
        <f>'填報順序3-成人組選手報名表'!I22</f>
        <v>0</v>
      </c>
      <c r="I75" s="155">
        <f>'填報順序3-成人組選手報名表'!J22</f>
        <v>0</v>
      </c>
      <c r="J75" s="155">
        <f>'填報順序3-成人組選手報名表'!K22</f>
        <v>0</v>
      </c>
      <c r="K75" s="155">
        <f>'填報順序3-成人組選手報名表'!L22</f>
        <v>0</v>
      </c>
      <c r="L75" s="155">
        <f>'填報順序3-成人組選手報名表'!M22</f>
        <v>0</v>
      </c>
      <c r="M75" s="155">
        <f>'填報順序3-成人組選手報名表'!N22</f>
        <v>0</v>
      </c>
      <c r="N75" s="155">
        <f>'填報順序3-成人組選手報名表'!O22</f>
        <v>0</v>
      </c>
      <c r="O75" s="155">
        <f>'填報順序3-成人組選手報名表'!P22</f>
        <v>0</v>
      </c>
      <c r="P75" s="155">
        <f>'填報順序3-成人組選手報名表'!Q22</f>
        <v>0</v>
      </c>
      <c r="Q75" s="155">
        <f>'填報順序3-成人組選手報名表'!R22</f>
        <v>0</v>
      </c>
      <c r="R75" s="155">
        <f>'填報順序3-成人組選手報名表'!S22</f>
        <v>0</v>
      </c>
      <c r="S75" s="155">
        <f>'填報順序3-成人組選手報名表'!T22</f>
        <v>0</v>
      </c>
      <c r="T75" s="155">
        <f>'填報順序3-成人組選手報名表'!U22</f>
        <v>0</v>
      </c>
      <c r="U75" s="155">
        <f>'填報順序3-成人組選手報名表'!V22</f>
        <v>0</v>
      </c>
      <c r="V75" s="155">
        <f>'填報順序3-成人組選手報名表'!W22</f>
        <v>0</v>
      </c>
      <c r="W75" s="155">
        <f>'填報順序3-成人組選手報名表'!X22</f>
        <v>0</v>
      </c>
      <c r="X75" s="155">
        <f>'填報順序3-成人組選手報名表'!Y22</f>
        <v>0</v>
      </c>
      <c r="Y75" s="155">
        <f>'填報順序3-成人組選手報名表'!Z22</f>
        <v>0</v>
      </c>
    </row>
    <row r="76" spans="1:25" s="146" customFormat="1" ht="19.2" customHeight="1">
      <c r="A76" s="142">
        <v>16</v>
      </c>
      <c r="B76" s="153">
        <f>'填報順序3-成人組選手報名表'!B23</f>
        <v>0</v>
      </c>
      <c r="C76" s="138">
        <f>'填報順序3-成人組選手報名表'!C23</f>
        <v>0</v>
      </c>
      <c r="D76" s="154">
        <f>'填報順序3-成人組選手報名表'!D23</f>
        <v>0</v>
      </c>
      <c r="E76" s="154" t="e">
        <f>'填報順序3-成人組選手報名表'!F23</f>
        <v>#N/A</v>
      </c>
      <c r="F76" s="138" t="e">
        <f>'填報順序3-成人組選手報名表'!G23</f>
        <v>#N/A</v>
      </c>
      <c r="G76" s="155">
        <f>'填報順序3-成人組選手報名表'!H23</f>
        <v>0</v>
      </c>
      <c r="H76" s="155">
        <f>'填報順序3-成人組選手報名表'!I23</f>
        <v>0</v>
      </c>
      <c r="I76" s="155">
        <f>'填報順序3-成人組選手報名表'!J23</f>
        <v>0</v>
      </c>
      <c r="J76" s="155">
        <f>'填報順序3-成人組選手報名表'!K23</f>
        <v>0</v>
      </c>
      <c r="K76" s="155">
        <f>'填報順序3-成人組選手報名表'!L23</f>
        <v>0</v>
      </c>
      <c r="L76" s="155">
        <f>'填報順序3-成人組選手報名表'!M23</f>
        <v>0</v>
      </c>
      <c r="M76" s="155">
        <f>'填報順序3-成人組選手報名表'!N23</f>
        <v>0</v>
      </c>
      <c r="N76" s="155">
        <f>'填報順序3-成人組選手報名表'!O23</f>
        <v>0</v>
      </c>
      <c r="O76" s="155">
        <f>'填報順序3-成人組選手報名表'!P23</f>
        <v>0</v>
      </c>
      <c r="P76" s="155">
        <f>'填報順序3-成人組選手報名表'!Q23</f>
        <v>0</v>
      </c>
      <c r="Q76" s="155">
        <f>'填報順序3-成人組選手報名表'!R23</f>
        <v>0</v>
      </c>
      <c r="R76" s="155">
        <f>'填報順序3-成人組選手報名表'!S23</f>
        <v>0</v>
      </c>
      <c r="S76" s="155">
        <f>'填報順序3-成人組選手報名表'!T23</f>
        <v>0</v>
      </c>
      <c r="T76" s="155">
        <f>'填報順序3-成人組選手報名表'!U23</f>
        <v>0</v>
      </c>
      <c r="U76" s="155">
        <f>'填報順序3-成人組選手報名表'!V23</f>
        <v>0</v>
      </c>
      <c r="V76" s="155">
        <f>'填報順序3-成人組選手報名表'!W23</f>
        <v>0</v>
      </c>
      <c r="W76" s="155">
        <f>'填報順序3-成人組選手報名表'!X23</f>
        <v>0</v>
      </c>
      <c r="X76" s="155">
        <f>'填報順序3-成人組選手報名表'!Y23</f>
        <v>0</v>
      </c>
      <c r="Y76" s="155">
        <f>'填報順序3-成人組選手報名表'!Z23</f>
        <v>0</v>
      </c>
    </row>
    <row r="77" spans="1:25" s="146" customFormat="1" ht="19.2" customHeight="1">
      <c r="A77" s="142">
        <v>17</v>
      </c>
      <c r="B77" s="153">
        <f>'填報順序3-成人組選手報名表'!B24</f>
        <v>0</v>
      </c>
      <c r="C77" s="138">
        <f>'填報順序3-成人組選手報名表'!C24</f>
        <v>0</v>
      </c>
      <c r="D77" s="154">
        <f>'填報順序3-成人組選手報名表'!D24</f>
        <v>0</v>
      </c>
      <c r="E77" s="154" t="e">
        <f>'填報順序3-成人組選手報名表'!F24</f>
        <v>#N/A</v>
      </c>
      <c r="F77" s="138" t="e">
        <f>'填報順序3-成人組選手報名表'!G24</f>
        <v>#N/A</v>
      </c>
      <c r="G77" s="155">
        <f>'填報順序3-成人組選手報名表'!H24</f>
        <v>0</v>
      </c>
      <c r="H77" s="155">
        <f>'填報順序3-成人組選手報名表'!I24</f>
        <v>0</v>
      </c>
      <c r="I77" s="155">
        <f>'填報順序3-成人組選手報名表'!J24</f>
        <v>0</v>
      </c>
      <c r="J77" s="155">
        <f>'填報順序3-成人組選手報名表'!K24</f>
        <v>0</v>
      </c>
      <c r="K77" s="155">
        <f>'填報順序3-成人組選手報名表'!L24</f>
        <v>0</v>
      </c>
      <c r="L77" s="155">
        <f>'填報順序3-成人組選手報名表'!M24</f>
        <v>0</v>
      </c>
      <c r="M77" s="155">
        <f>'填報順序3-成人組選手報名表'!N24</f>
        <v>0</v>
      </c>
      <c r="N77" s="155">
        <f>'填報順序3-成人組選手報名表'!O24</f>
        <v>0</v>
      </c>
      <c r="O77" s="155">
        <f>'填報順序3-成人組選手報名表'!P24</f>
        <v>0</v>
      </c>
      <c r="P77" s="155">
        <f>'填報順序3-成人組選手報名表'!Q24</f>
        <v>0</v>
      </c>
      <c r="Q77" s="155">
        <f>'填報順序3-成人組選手報名表'!R24</f>
        <v>0</v>
      </c>
      <c r="R77" s="155">
        <f>'填報順序3-成人組選手報名表'!S24</f>
        <v>0</v>
      </c>
      <c r="S77" s="155">
        <f>'填報順序3-成人組選手報名表'!T24</f>
        <v>0</v>
      </c>
      <c r="T77" s="155">
        <f>'填報順序3-成人組選手報名表'!U24</f>
        <v>0</v>
      </c>
      <c r="U77" s="155">
        <f>'填報順序3-成人組選手報名表'!V24</f>
        <v>0</v>
      </c>
      <c r="V77" s="155">
        <f>'填報順序3-成人組選手報名表'!W24</f>
        <v>0</v>
      </c>
      <c r="W77" s="155">
        <f>'填報順序3-成人組選手報名表'!X24</f>
        <v>0</v>
      </c>
      <c r="X77" s="155">
        <f>'填報順序3-成人組選手報名表'!Y24</f>
        <v>0</v>
      </c>
      <c r="Y77" s="155">
        <f>'填報順序3-成人組選手報名表'!Z24</f>
        <v>0</v>
      </c>
    </row>
    <row r="78" spans="1:25" s="146" customFormat="1" ht="19.2" customHeight="1">
      <c r="A78" s="142">
        <v>18</v>
      </c>
      <c r="B78" s="153">
        <f>'填報順序3-成人組選手報名表'!B25</f>
        <v>0</v>
      </c>
      <c r="C78" s="138">
        <f>'填報順序3-成人組選手報名表'!C25</f>
        <v>0</v>
      </c>
      <c r="D78" s="154">
        <f>'填報順序3-成人組選手報名表'!D25</f>
        <v>0</v>
      </c>
      <c r="E78" s="154" t="e">
        <f>'填報順序3-成人組選手報名表'!F25</f>
        <v>#N/A</v>
      </c>
      <c r="F78" s="138" t="e">
        <f>'填報順序3-成人組選手報名表'!G25</f>
        <v>#N/A</v>
      </c>
      <c r="G78" s="155">
        <f>'填報順序3-成人組選手報名表'!H25</f>
        <v>0</v>
      </c>
      <c r="H78" s="155">
        <f>'填報順序3-成人組選手報名表'!I25</f>
        <v>0</v>
      </c>
      <c r="I78" s="155">
        <f>'填報順序3-成人組選手報名表'!J25</f>
        <v>0</v>
      </c>
      <c r="J78" s="155">
        <f>'填報順序3-成人組選手報名表'!K25</f>
        <v>0</v>
      </c>
      <c r="K78" s="155">
        <f>'填報順序3-成人組選手報名表'!L25</f>
        <v>0</v>
      </c>
      <c r="L78" s="155">
        <f>'填報順序3-成人組選手報名表'!M25</f>
        <v>0</v>
      </c>
      <c r="M78" s="155">
        <f>'填報順序3-成人組選手報名表'!N25</f>
        <v>0</v>
      </c>
      <c r="N78" s="155">
        <f>'填報順序3-成人組選手報名表'!O25</f>
        <v>0</v>
      </c>
      <c r="O78" s="155">
        <f>'填報順序3-成人組選手報名表'!P25</f>
        <v>0</v>
      </c>
      <c r="P78" s="155">
        <f>'填報順序3-成人組選手報名表'!Q25</f>
        <v>0</v>
      </c>
      <c r="Q78" s="155">
        <f>'填報順序3-成人組選手報名表'!R25</f>
        <v>0</v>
      </c>
      <c r="R78" s="155">
        <f>'填報順序3-成人組選手報名表'!S25</f>
        <v>0</v>
      </c>
      <c r="S78" s="155">
        <f>'填報順序3-成人組選手報名表'!T25</f>
        <v>0</v>
      </c>
      <c r="T78" s="155">
        <f>'填報順序3-成人組選手報名表'!U25</f>
        <v>0</v>
      </c>
      <c r="U78" s="155">
        <f>'填報順序3-成人組選手報名表'!V25</f>
        <v>0</v>
      </c>
      <c r="V78" s="155">
        <f>'填報順序3-成人組選手報名表'!W25</f>
        <v>0</v>
      </c>
      <c r="W78" s="155">
        <f>'填報順序3-成人組選手報名表'!X25</f>
        <v>0</v>
      </c>
      <c r="X78" s="155">
        <f>'填報順序3-成人組選手報名表'!Y25</f>
        <v>0</v>
      </c>
      <c r="Y78" s="155">
        <f>'填報順序3-成人組選手報名表'!Z25</f>
        <v>0</v>
      </c>
    </row>
    <row r="79" spans="1:25" s="146" customFormat="1" ht="19.2" customHeight="1">
      <c r="A79" s="142">
        <v>19</v>
      </c>
      <c r="B79" s="153">
        <f>'填報順序3-成人組選手報名表'!B26</f>
        <v>0</v>
      </c>
      <c r="C79" s="138">
        <f>'填報順序3-成人組選手報名表'!C26</f>
        <v>0</v>
      </c>
      <c r="D79" s="154">
        <f>'填報順序3-成人組選手報名表'!D26</f>
        <v>0</v>
      </c>
      <c r="E79" s="154" t="e">
        <f>'填報順序3-成人組選手報名表'!F26</f>
        <v>#N/A</v>
      </c>
      <c r="F79" s="138" t="e">
        <f>'填報順序3-成人組選手報名表'!G26</f>
        <v>#N/A</v>
      </c>
      <c r="G79" s="155">
        <f>'填報順序3-成人組選手報名表'!H26</f>
        <v>0</v>
      </c>
      <c r="H79" s="155">
        <f>'填報順序3-成人組選手報名表'!I26</f>
        <v>0</v>
      </c>
      <c r="I79" s="155">
        <f>'填報順序3-成人組選手報名表'!J26</f>
        <v>0</v>
      </c>
      <c r="J79" s="155">
        <f>'填報順序3-成人組選手報名表'!K26</f>
        <v>0</v>
      </c>
      <c r="K79" s="155">
        <f>'填報順序3-成人組選手報名表'!L26</f>
        <v>0</v>
      </c>
      <c r="L79" s="155">
        <f>'填報順序3-成人組選手報名表'!M26</f>
        <v>0</v>
      </c>
      <c r="M79" s="155">
        <f>'填報順序3-成人組選手報名表'!N26</f>
        <v>0</v>
      </c>
      <c r="N79" s="155">
        <f>'填報順序3-成人組選手報名表'!O26</f>
        <v>0</v>
      </c>
      <c r="O79" s="155">
        <f>'填報順序3-成人組選手報名表'!P26</f>
        <v>0</v>
      </c>
      <c r="P79" s="155">
        <f>'填報順序3-成人組選手報名表'!Q26</f>
        <v>0</v>
      </c>
      <c r="Q79" s="155">
        <f>'填報順序3-成人組選手報名表'!R26</f>
        <v>0</v>
      </c>
      <c r="R79" s="155">
        <f>'填報順序3-成人組選手報名表'!S26</f>
        <v>0</v>
      </c>
      <c r="S79" s="155">
        <f>'填報順序3-成人組選手報名表'!T26</f>
        <v>0</v>
      </c>
      <c r="T79" s="155">
        <f>'填報順序3-成人組選手報名表'!U26</f>
        <v>0</v>
      </c>
      <c r="U79" s="155">
        <f>'填報順序3-成人組選手報名表'!V26</f>
        <v>0</v>
      </c>
      <c r="V79" s="155">
        <f>'填報順序3-成人組選手報名表'!W26</f>
        <v>0</v>
      </c>
      <c r="W79" s="155">
        <f>'填報順序3-成人組選手報名表'!X26</f>
        <v>0</v>
      </c>
      <c r="X79" s="155">
        <f>'填報順序3-成人組選手報名表'!Y26</f>
        <v>0</v>
      </c>
      <c r="Y79" s="155">
        <f>'填報順序3-成人組選手報名表'!Z26</f>
        <v>0</v>
      </c>
    </row>
    <row r="80" spans="1:25" s="146" customFormat="1" ht="19.2" customHeight="1">
      <c r="A80" s="142">
        <v>20</v>
      </c>
      <c r="B80" s="153">
        <f>'填報順序3-成人組選手報名表'!B27</f>
        <v>0</v>
      </c>
      <c r="C80" s="138">
        <f>'填報順序3-成人組選手報名表'!C27</f>
        <v>0</v>
      </c>
      <c r="D80" s="154">
        <f>'填報順序3-成人組選手報名表'!D27</f>
        <v>0</v>
      </c>
      <c r="E80" s="154" t="e">
        <f>'填報順序3-成人組選手報名表'!F27</f>
        <v>#N/A</v>
      </c>
      <c r="F80" s="138" t="e">
        <f>'填報順序3-成人組選手報名表'!G27</f>
        <v>#N/A</v>
      </c>
      <c r="G80" s="155">
        <f>'填報順序3-成人組選手報名表'!H27</f>
        <v>0</v>
      </c>
      <c r="H80" s="155">
        <f>'填報順序3-成人組選手報名表'!I27</f>
        <v>0</v>
      </c>
      <c r="I80" s="155">
        <f>'填報順序3-成人組選手報名表'!J27</f>
        <v>0</v>
      </c>
      <c r="J80" s="155">
        <f>'填報順序3-成人組選手報名表'!K27</f>
        <v>0</v>
      </c>
      <c r="K80" s="155">
        <f>'填報順序3-成人組選手報名表'!L27</f>
        <v>0</v>
      </c>
      <c r="L80" s="155">
        <f>'填報順序3-成人組選手報名表'!M27</f>
        <v>0</v>
      </c>
      <c r="M80" s="155">
        <f>'填報順序3-成人組選手報名表'!N27</f>
        <v>0</v>
      </c>
      <c r="N80" s="155">
        <f>'填報順序3-成人組選手報名表'!O27</f>
        <v>0</v>
      </c>
      <c r="O80" s="155">
        <f>'填報順序3-成人組選手報名表'!P27</f>
        <v>0</v>
      </c>
      <c r="P80" s="155">
        <f>'填報順序3-成人組選手報名表'!Q27</f>
        <v>0</v>
      </c>
      <c r="Q80" s="155">
        <f>'填報順序3-成人組選手報名表'!R27</f>
        <v>0</v>
      </c>
      <c r="R80" s="155">
        <f>'填報順序3-成人組選手報名表'!S27</f>
        <v>0</v>
      </c>
      <c r="S80" s="155">
        <f>'填報順序3-成人組選手報名表'!T27</f>
        <v>0</v>
      </c>
      <c r="T80" s="155">
        <f>'填報順序3-成人組選手報名表'!U27</f>
        <v>0</v>
      </c>
      <c r="U80" s="155">
        <f>'填報順序3-成人組選手報名表'!V27</f>
        <v>0</v>
      </c>
      <c r="V80" s="155">
        <f>'填報順序3-成人組選手報名表'!W27</f>
        <v>0</v>
      </c>
      <c r="W80" s="155">
        <f>'填報順序3-成人組選手報名表'!X27</f>
        <v>0</v>
      </c>
      <c r="X80" s="155">
        <f>'填報順序3-成人組選手報名表'!Y27</f>
        <v>0</v>
      </c>
      <c r="Y80" s="155">
        <f>'填報順序3-成人組選手報名表'!Z27</f>
        <v>0</v>
      </c>
    </row>
    <row r="81" spans="1:25" s="146" customFormat="1" ht="19.2" customHeight="1">
      <c r="A81" s="142">
        <v>21</v>
      </c>
      <c r="B81" s="153">
        <f>'填報順序3-成人組選手報名表'!B28</f>
        <v>0</v>
      </c>
      <c r="C81" s="138">
        <f>'填報順序3-成人組選手報名表'!C28</f>
        <v>0</v>
      </c>
      <c r="D81" s="154">
        <f>'填報順序3-成人組選手報名表'!D28</f>
        <v>0</v>
      </c>
      <c r="E81" s="154" t="e">
        <f>'填報順序3-成人組選手報名表'!F28</f>
        <v>#N/A</v>
      </c>
      <c r="F81" s="138" t="e">
        <f>'填報順序3-成人組選手報名表'!G28</f>
        <v>#N/A</v>
      </c>
      <c r="G81" s="155">
        <f>'填報順序3-成人組選手報名表'!H28</f>
        <v>0</v>
      </c>
      <c r="H81" s="155">
        <f>'填報順序3-成人組選手報名表'!I28</f>
        <v>0</v>
      </c>
      <c r="I81" s="155">
        <f>'填報順序3-成人組選手報名表'!J28</f>
        <v>0</v>
      </c>
      <c r="J81" s="155">
        <f>'填報順序3-成人組選手報名表'!K28</f>
        <v>0</v>
      </c>
      <c r="K81" s="155">
        <f>'填報順序3-成人組選手報名表'!L28</f>
        <v>0</v>
      </c>
      <c r="L81" s="155">
        <f>'填報順序3-成人組選手報名表'!M28</f>
        <v>0</v>
      </c>
      <c r="M81" s="155">
        <f>'填報順序3-成人組選手報名表'!N28</f>
        <v>0</v>
      </c>
      <c r="N81" s="155">
        <f>'填報順序3-成人組選手報名表'!O28</f>
        <v>0</v>
      </c>
      <c r="O81" s="155">
        <f>'填報順序3-成人組選手報名表'!P28</f>
        <v>0</v>
      </c>
      <c r="P81" s="155">
        <f>'填報順序3-成人組選手報名表'!Q28</f>
        <v>0</v>
      </c>
      <c r="Q81" s="155">
        <f>'填報順序3-成人組選手報名表'!R28</f>
        <v>0</v>
      </c>
      <c r="R81" s="155">
        <f>'填報順序3-成人組選手報名表'!S28</f>
        <v>0</v>
      </c>
      <c r="S81" s="155">
        <f>'填報順序3-成人組選手報名表'!T28</f>
        <v>0</v>
      </c>
      <c r="T81" s="155">
        <f>'填報順序3-成人組選手報名表'!U28</f>
        <v>0</v>
      </c>
      <c r="U81" s="155">
        <f>'填報順序3-成人組選手報名表'!V28</f>
        <v>0</v>
      </c>
      <c r="V81" s="155">
        <f>'填報順序3-成人組選手報名表'!W28</f>
        <v>0</v>
      </c>
      <c r="W81" s="155">
        <f>'填報順序3-成人組選手報名表'!X28</f>
        <v>0</v>
      </c>
      <c r="X81" s="155">
        <f>'填報順序3-成人組選手報名表'!Y28</f>
        <v>0</v>
      </c>
      <c r="Y81" s="155">
        <f>'填報順序3-成人組選手報名表'!Z28</f>
        <v>0</v>
      </c>
    </row>
    <row r="82" spans="1:25" s="146" customFormat="1" ht="19.2" customHeight="1">
      <c r="A82" s="142">
        <v>22</v>
      </c>
      <c r="B82" s="153">
        <f>'填報順序3-成人組選手報名表'!B29</f>
        <v>0</v>
      </c>
      <c r="C82" s="138">
        <f>'填報順序3-成人組選手報名表'!C29</f>
        <v>0</v>
      </c>
      <c r="D82" s="154">
        <f>'填報順序3-成人組選手報名表'!D29</f>
        <v>0</v>
      </c>
      <c r="E82" s="154" t="e">
        <f>'填報順序3-成人組選手報名表'!F29</f>
        <v>#N/A</v>
      </c>
      <c r="F82" s="138" t="e">
        <f>'填報順序3-成人組選手報名表'!G29</f>
        <v>#N/A</v>
      </c>
      <c r="G82" s="155">
        <f>'填報順序3-成人組選手報名表'!H29</f>
        <v>0</v>
      </c>
      <c r="H82" s="155">
        <f>'填報順序3-成人組選手報名表'!I29</f>
        <v>0</v>
      </c>
      <c r="I82" s="155">
        <f>'填報順序3-成人組選手報名表'!J29</f>
        <v>0</v>
      </c>
      <c r="J82" s="155">
        <f>'填報順序3-成人組選手報名表'!K29</f>
        <v>0</v>
      </c>
      <c r="K82" s="155">
        <f>'填報順序3-成人組選手報名表'!L29</f>
        <v>0</v>
      </c>
      <c r="L82" s="155">
        <f>'填報順序3-成人組選手報名表'!M29</f>
        <v>0</v>
      </c>
      <c r="M82" s="155">
        <f>'填報順序3-成人組選手報名表'!N29</f>
        <v>0</v>
      </c>
      <c r="N82" s="155">
        <f>'填報順序3-成人組選手報名表'!O29</f>
        <v>0</v>
      </c>
      <c r="O82" s="155">
        <f>'填報順序3-成人組選手報名表'!P29</f>
        <v>0</v>
      </c>
      <c r="P82" s="155">
        <f>'填報順序3-成人組選手報名表'!Q29</f>
        <v>0</v>
      </c>
      <c r="Q82" s="155">
        <f>'填報順序3-成人組選手報名表'!R29</f>
        <v>0</v>
      </c>
      <c r="R82" s="155">
        <f>'填報順序3-成人組選手報名表'!S29</f>
        <v>0</v>
      </c>
      <c r="S82" s="155">
        <f>'填報順序3-成人組選手報名表'!T29</f>
        <v>0</v>
      </c>
      <c r="T82" s="155">
        <f>'填報順序3-成人組選手報名表'!U29</f>
        <v>0</v>
      </c>
      <c r="U82" s="155">
        <f>'填報順序3-成人組選手報名表'!V29</f>
        <v>0</v>
      </c>
      <c r="V82" s="155">
        <f>'填報順序3-成人組選手報名表'!W29</f>
        <v>0</v>
      </c>
      <c r="W82" s="155">
        <f>'填報順序3-成人組選手報名表'!X29</f>
        <v>0</v>
      </c>
      <c r="X82" s="155">
        <f>'填報順序3-成人組選手報名表'!Y29</f>
        <v>0</v>
      </c>
      <c r="Y82" s="155">
        <f>'填報順序3-成人組選手報名表'!Z29</f>
        <v>0</v>
      </c>
    </row>
    <row r="83" spans="1:25" s="146" customFormat="1" ht="19.2" customHeight="1">
      <c r="A83" s="142">
        <v>23</v>
      </c>
      <c r="B83" s="153">
        <f>'填報順序3-成人組選手報名表'!B30</f>
        <v>0</v>
      </c>
      <c r="C83" s="138">
        <f>'填報順序3-成人組選手報名表'!C30</f>
        <v>0</v>
      </c>
      <c r="D83" s="154">
        <f>'填報順序3-成人組選手報名表'!D30</f>
        <v>0</v>
      </c>
      <c r="E83" s="154" t="e">
        <f>'填報順序3-成人組選手報名表'!F30</f>
        <v>#N/A</v>
      </c>
      <c r="F83" s="138" t="e">
        <f>'填報順序3-成人組選手報名表'!G30</f>
        <v>#N/A</v>
      </c>
      <c r="G83" s="155">
        <f>'填報順序3-成人組選手報名表'!H30</f>
        <v>0</v>
      </c>
      <c r="H83" s="155">
        <f>'填報順序3-成人組選手報名表'!I30</f>
        <v>0</v>
      </c>
      <c r="I83" s="155">
        <f>'填報順序3-成人組選手報名表'!J30</f>
        <v>0</v>
      </c>
      <c r="J83" s="155">
        <f>'填報順序3-成人組選手報名表'!K30</f>
        <v>0</v>
      </c>
      <c r="K83" s="155">
        <f>'填報順序3-成人組選手報名表'!L30</f>
        <v>0</v>
      </c>
      <c r="L83" s="155">
        <f>'填報順序3-成人組選手報名表'!M30</f>
        <v>0</v>
      </c>
      <c r="M83" s="155">
        <f>'填報順序3-成人組選手報名表'!N30</f>
        <v>0</v>
      </c>
      <c r="N83" s="155">
        <f>'填報順序3-成人組選手報名表'!O30</f>
        <v>0</v>
      </c>
      <c r="O83" s="155">
        <f>'填報順序3-成人組選手報名表'!P30</f>
        <v>0</v>
      </c>
      <c r="P83" s="155">
        <f>'填報順序3-成人組選手報名表'!Q30</f>
        <v>0</v>
      </c>
      <c r="Q83" s="155">
        <f>'填報順序3-成人組選手報名表'!R30</f>
        <v>0</v>
      </c>
      <c r="R83" s="155">
        <f>'填報順序3-成人組選手報名表'!S30</f>
        <v>0</v>
      </c>
      <c r="S83" s="155">
        <f>'填報順序3-成人組選手報名表'!T30</f>
        <v>0</v>
      </c>
      <c r="T83" s="155">
        <f>'填報順序3-成人組選手報名表'!U30</f>
        <v>0</v>
      </c>
      <c r="U83" s="155">
        <f>'填報順序3-成人組選手報名表'!V30</f>
        <v>0</v>
      </c>
      <c r="V83" s="155">
        <f>'填報順序3-成人組選手報名表'!W30</f>
        <v>0</v>
      </c>
      <c r="W83" s="155">
        <f>'填報順序3-成人組選手報名表'!X30</f>
        <v>0</v>
      </c>
      <c r="X83" s="155">
        <f>'填報順序3-成人組選手報名表'!Y30</f>
        <v>0</v>
      </c>
      <c r="Y83" s="155">
        <f>'填報順序3-成人組選手報名表'!Z30</f>
        <v>0</v>
      </c>
    </row>
    <row r="84" spans="1:25" s="146" customFormat="1" ht="19.2" customHeight="1">
      <c r="A84" s="142">
        <v>24</v>
      </c>
      <c r="B84" s="153">
        <f>'填報順序3-成人組選手報名表'!B31</f>
        <v>0</v>
      </c>
      <c r="C84" s="138">
        <f>'填報順序3-成人組選手報名表'!C31</f>
        <v>0</v>
      </c>
      <c r="D84" s="154">
        <f>'填報順序3-成人組選手報名表'!D31</f>
        <v>0</v>
      </c>
      <c r="E84" s="154" t="e">
        <f>'填報順序3-成人組選手報名表'!F31</f>
        <v>#N/A</v>
      </c>
      <c r="F84" s="138" t="e">
        <f>'填報順序3-成人組選手報名表'!G31</f>
        <v>#N/A</v>
      </c>
      <c r="G84" s="155">
        <f>'填報順序3-成人組選手報名表'!H31</f>
        <v>0</v>
      </c>
      <c r="H84" s="155">
        <f>'填報順序3-成人組選手報名表'!I31</f>
        <v>0</v>
      </c>
      <c r="I84" s="155">
        <f>'填報順序3-成人組選手報名表'!J31</f>
        <v>0</v>
      </c>
      <c r="J84" s="155">
        <f>'填報順序3-成人組選手報名表'!K31</f>
        <v>0</v>
      </c>
      <c r="K84" s="155">
        <f>'填報順序3-成人組選手報名表'!L31</f>
        <v>0</v>
      </c>
      <c r="L84" s="155">
        <f>'填報順序3-成人組選手報名表'!M31</f>
        <v>0</v>
      </c>
      <c r="M84" s="155">
        <f>'填報順序3-成人組選手報名表'!N31</f>
        <v>0</v>
      </c>
      <c r="N84" s="155">
        <f>'填報順序3-成人組選手報名表'!O31</f>
        <v>0</v>
      </c>
      <c r="O84" s="155">
        <f>'填報順序3-成人組選手報名表'!P31</f>
        <v>0</v>
      </c>
      <c r="P84" s="155">
        <f>'填報順序3-成人組選手報名表'!Q31</f>
        <v>0</v>
      </c>
      <c r="Q84" s="155">
        <f>'填報順序3-成人組選手報名表'!R31</f>
        <v>0</v>
      </c>
      <c r="R84" s="155">
        <f>'填報順序3-成人組選手報名表'!S31</f>
        <v>0</v>
      </c>
      <c r="S84" s="155">
        <f>'填報順序3-成人組選手報名表'!T31</f>
        <v>0</v>
      </c>
      <c r="T84" s="155">
        <f>'填報順序3-成人組選手報名表'!U31</f>
        <v>0</v>
      </c>
      <c r="U84" s="155">
        <f>'填報順序3-成人組選手報名表'!V31</f>
        <v>0</v>
      </c>
      <c r="V84" s="155">
        <f>'填報順序3-成人組選手報名表'!W31</f>
        <v>0</v>
      </c>
      <c r="W84" s="155">
        <f>'填報順序3-成人組選手報名表'!X31</f>
        <v>0</v>
      </c>
      <c r="X84" s="155">
        <f>'填報順序3-成人組選手報名表'!Y31</f>
        <v>0</v>
      </c>
      <c r="Y84" s="155">
        <f>'填報順序3-成人組選手報名表'!Z31</f>
        <v>0</v>
      </c>
    </row>
    <row r="85" spans="1:25" s="146" customFormat="1" ht="19.2" customHeight="1">
      <c r="A85" s="142">
        <v>25</v>
      </c>
      <c r="B85" s="153">
        <f>'填報順序3-成人組選手報名表'!B32</f>
        <v>0</v>
      </c>
      <c r="C85" s="138">
        <f>'填報順序3-成人組選手報名表'!C32</f>
        <v>0</v>
      </c>
      <c r="D85" s="154">
        <f>'填報順序3-成人組選手報名表'!D32</f>
        <v>0</v>
      </c>
      <c r="E85" s="154" t="e">
        <f>'填報順序3-成人組選手報名表'!F32</f>
        <v>#N/A</v>
      </c>
      <c r="F85" s="138" t="e">
        <f>'填報順序3-成人組選手報名表'!G32</f>
        <v>#N/A</v>
      </c>
      <c r="G85" s="155">
        <f>'填報順序3-成人組選手報名表'!H32</f>
        <v>0</v>
      </c>
      <c r="H85" s="155">
        <f>'填報順序3-成人組選手報名表'!I32</f>
        <v>0</v>
      </c>
      <c r="I85" s="155">
        <f>'填報順序3-成人組選手報名表'!J32</f>
        <v>0</v>
      </c>
      <c r="J85" s="155">
        <f>'填報順序3-成人組選手報名表'!K32</f>
        <v>0</v>
      </c>
      <c r="K85" s="155">
        <f>'填報順序3-成人組選手報名表'!L32</f>
        <v>0</v>
      </c>
      <c r="L85" s="155">
        <f>'填報順序3-成人組選手報名表'!M32</f>
        <v>0</v>
      </c>
      <c r="M85" s="155">
        <f>'填報順序3-成人組選手報名表'!N32</f>
        <v>0</v>
      </c>
      <c r="N85" s="155">
        <f>'填報順序3-成人組選手報名表'!O32</f>
        <v>0</v>
      </c>
      <c r="O85" s="155">
        <f>'填報順序3-成人組選手報名表'!P32</f>
        <v>0</v>
      </c>
      <c r="P85" s="155">
        <f>'填報順序3-成人組選手報名表'!Q32</f>
        <v>0</v>
      </c>
      <c r="Q85" s="155">
        <f>'填報順序3-成人組選手報名表'!R32</f>
        <v>0</v>
      </c>
      <c r="R85" s="155">
        <f>'填報順序3-成人組選手報名表'!S32</f>
        <v>0</v>
      </c>
      <c r="S85" s="155">
        <f>'填報順序3-成人組選手報名表'!T32</f>
        <v>0</v>
      </c>
      <c r="T85" s="155">
        <f>'填報順序3-成人組選手報名表'!U32</f>
        <v>0</v>
      </c>
      <c r="U85" s="155">
        <f>'填報順序3-成人組選手報名表'!V32</f>
        <v>0</v>
      </c>
      <c r="V85" s="155">
        <f>'填報順序3-成人組選手報名表'!W32</f>
        <v>0</v>
      </c>
      <c r="W85" s="155">
        <f>'填報順序3-成人組選手報名表'!X32</f>
        <v>0</v>
      </c>
      <c r="X85" s="155">
        <f>'填報順序3-成人組選手報名表'!Y32</f>
        <v>0</v>
      </c>
      <c r="Y85" s="155">
        <f>'填報順序3-成人組選手報名表'!Z32</f>
        <v>0</v>
      </c>
    </row>
    <row r="86" spans="1:25" s="146" customFormat="1" ht="19.2" customHeight="1">
      <c r="A86" s="142">
        <v>26</v>
      </c>
      <c r="B86" s="153">
        <f>'填報順序3-成人組選手報名表'!B33</f>
        <v>0</v>
      </c>
      <c r="C86" s="138">
        <f>'填報順序3-成人組選手報名表'!C33</f>
        <v>0</v>
      </c>
      <c r="D86" s="154">
        <f>'填報順序3-成人組選手報名表'!D33</f>
        <v>0</v>
      </c>
      <c r="E86" s="154" t="e">
        <f>'填報順序3-成人組選手報名表'!F33</f>
        <v>#N/A</v>
      </c>
      <c r="F86" s="138" t="e">
        <f>'填報順序3-成人組選手報名表'!G33</f>
        <v>#N/A</v>
      </c>
      <c r="G86" s="155">
        <f>'填報順序3-成人組選手報名表'!H33</f>
        <v>0</v>
      </c>
      <c r="H86" s="155">
        <f>'填報順序3-成人組選手報名表'!I33</f>
        <v>0</v>
      </c>
      <c r="I86" s="155">
        <f>'填報順序3-成人組選手報名表'!J33</f>
        <v>0</v>
      </c>
      <c r="J86" s="155">
        <f>'填報順序3-成人組選手報名表'!K33</f>
        <v>0</v>
      </c>
      <c r="K86" s="155">
        <f>'填報順序3-成人組選手報名表'!L33</f>
        <v>0</v>
      </c>
      <c r="L86" s="155">
        <f>'填報順序3-成人組選手報名表'!M33</f>
        <v>0</v>
      </c>
      <c r="M86" s="155">
        <f>'填報順序3-成人組選手報名表'!N33</f>
        <v>0</v>
      </c>
      <c r="N86" s="155">
        <f>'填報順序3-成人組選手報名表'!O33</f>
        <v>0</v>
      </c>
      <c r="O86" s="155">
        <f>'填報順序3-成人組選手報名表'!P33</f>
        <v>0</v>
      </c>
      <c r="P86" s="155">
        <f>'填報順序3-成人組選手報名表'!Q33</f>
        <v>0</v>
      </c>
      <c r="Q86" s="155">
        <f>'填報順序3-成人組選手報名表'!R33</f>
        <v>0</v>
      </c>
      <c r="R86" s="155">
        <f>'填報順序3-成人組選手報名表'!S33</f>
        <v>0</v>
      </c>
      <c r="S86" s="155">
        <f>'填報順序3-成人組選手報名表'!T33</f>
        <v>0</v>
      </c>
      <c r="T86" s="155">
        <f>'填報順序3-成人組選手報名表'!U33</f>
        <v>0</v>
      </c>
      <c r="U86" s="155">
        <f>'填報順序3-成人組選手報名表'!V33</f>
        <v>0</v>
      </c>
      <c r="V86" s="155">
        <f>'填報順序3-成人組選手報名表'!W33</f>
        <v>0</v>
      </c>
      <c r="W86" s="155">
        <f>'填報順序3-成人組選手報名表'!X33</f>
        <v>0</v>
      </c>
      <c r="X86" s="155">
        <f>'填報順序3-成人組選手報名表'!Y33</f>
        <v>0</v>
      </c>
      <c r="Y86" s="155">
        <f>'填報順序3-成人組選手報名表'!Z33</f>
        <v>0</v>
      </c>
    </row>
    <row r="87" spans="1:25" s="146" customFormat="1" ht="19.2" customHeight="1">
      <c r="A87" s="142">
        <v>27</v>
      </c>
      <c r="B87" s="153">
        <f>'填報順序3-成人組選手報名表'!B34</f>
        <v>0</v>
      </c>
      <c r="C87" s="138">
        <f>'填報順序3-成人組選手報名表'!C34</f>
        <v>0</v>
      </c>
      <c r="D87" s="154">
        <f>'填報順序3-成人組選手報名表'!D34</f>
        <v>0</v>
      </c>
      <c r="E87" s="154" t="e">
        <f>'填報順序3-成人組選手報名表'!F34</f>
        <v>#N/A</v>
      </c>
      <c r="F87" s="138" t="e">
        <f>'填報順序3-成人組選手報名表'!G34</f>
        <v>#N/A</v>
      </c>
      <c r="G87" s="155">
        <f>'填報順序3-成人組選手報名表'!H34</f>
        <v>0</v>
      </c>
      <c r="H87" s="155">
        <f>'填報順序3-成人組選手報名表'!I34</f>
        <v>0</v>
      </c>
      <c r="I87" s="155">
        <f>'填報順序3-成人組選手報名表'!J34</f>
        <v>0</v>
      </c>
      <c r="J87" s="155">
        <f>'填報順序3-成人組選手報名表'!K34</f>
        <v>0</v>
      </c>
      <c r="K87" s="155">
        <f>'填報順序3-成人組選手報名表'!L34</f>
        <v>0</v>
      </c>
      <c r="L87" s="155">
        <f>'填報順序3-成人組選手報名表'!M34</f>
        <v>0</v>
      </c>
      <c r="M87" s="155">
        <f>'填報順序3-成人組選手報名表'!N34</f>
        <v>0</v>
      </c>
      <c r="N87" s="155">
        <f>'填報順序3-成人組選手報名表'!O34</f>
        <v>0</v>
      </c>
      <c r="O87" s="155">
        <f>'填報順序3-成人組選手報名表'!P34</f>
        <v>0</v>
      </c>
      <c r="P87" s="155">
        <f>'填報順序3-成人組選手報名表'!Q34</f>
        <v>0</v>
      </c>
      <c r="Q87" s="155">
        <f>'填報順序3-成人組選手報名表'!R34</f>
        <v>0</v>
      </c>
      <c r="R87" s="155">
        <f>'填報順序3-成人組選手報名表'!S34</f>
        <v>0</v>
      </c>
      <c r="S87" s="155">
        <f>'填報順序3-成人組選手報名表'!T34</f>
        <v>0</v>
      </c>
      <c r="T87" s="155">
        <f>'填報順序3-成人組選手報名表'!U34</f>
        <v>0</v>
      </c>
      <c r="U87" s="155">
        <f>'填報順序3-成人組選手報名表'!V34</f>
        <v>0</v>
      </c>
      <c r="V87" s="155">
        <f>'填報順序3-成人組選手報名表'!W34</f>
        <v>0</v>
      </c>
      <c r="W87" s="155">
        <f>'填報順序3-成人組選手報名表'!X34</f>
        <v>0</v>
      </c>
      <c r="X87" s="155">
        <f>'填報順序3-成人組選手報名表'!Y34</f>
        <v>0</v>
      </c>
      <c r="Y87" s="155">
        <f>'填報順序3-成人組選手報名表'!Z34</f>
        <v>0</v>
      </c>
    </row>
    <row r="88" spans="1:25" s="146" customFormat="1" ht="19.2" customHeight="1">
      <c r="A88" s="142">
        <v>28</v>
      </c>
      <c r="B88" s="153">
        <f>'填報順序3-成人組選手報名表'!B35</f>
        <v>0</v>
      </c>
      <c r="C88" s="138">
        <f>'填報順序3-成人組選手報名表'!C35</f>
        <v>0</v>
      </c>
      <c r="D88" s="154">
        <f>'填報順序3-成人組選手報名表'!D35</f>
        <v>0</v>
      </c>
      <c r="E88" s="154" t="e">
        <f>'填報順序3-成人組選手報名表'!F35</f>
        <v>#N/A</v>
      </c>
      <c r="F88" s="138" t="e">
        <f>'填報順序3-成人組選手報名表'!G35</f>
        <v>#N/A</v>
      </c>
      <c r="G88" s="155">
        <f>'填報順序3-成人組選手報名表'!H35</f>
        <v>0</v>
      </c>
      <c r="H88" s="155">
        <f>'填報順序3-成人組選手報名表'!I35</f>
        <v>0</v>
      </c>
      <c r="I88" s="155">
        <f>'填報順序3-成人組選手報名表'!J35</f>
        <v>0</v>
      </c>
      <c r="J88" s="155">
        <f>'填報順序3-成人組選手報名表'!K35</f>
        <v>0</v>
      </c>
      <c r="K88" s="155">
        <f>'填報順序3-成人組選手報名表'!L35</f>
        <v>0</v>
      </c>
      <c r="L88" s="155">
        <f>'填報順序3-成人組選手報名表'!M35</f>
        <v>0</v>
      </c>
      <c r="M88" s="155">
        <f>'填報順序3-成人組選手報名表'!N35</f>
        <v>0</v>
      </c>
      <c r="N88" s="155">
        <f>'填報順序3-成人組選手報名表'!O35</f>
        <v>0</v>
      </c>
      <c r="O88" s="155">
        <f>'填報順序3-成人組選手報名表'!P35</f>
        <v>0</v>
      </c>
      <c r="P88" s="155">
        <f>'填報順序3-成人組選手報名表'!Q35</f>
        <v>0</v>
      </c>
      <c r="Q88" s="155">
        <f>'填報順序3-成人組選手報名表'!R35</f>
        <v>0</v>
      </c>
      <c r="R88" s="155">
        <f>'填報順序3-成人組選手報名表'!S35</f>
        <v>0</v>
      </c>
      <c r="S88" s="155">
        <f>'填報順序3-成人組選手報名表'!T35</f>
        <v>0</v>
      </c>
      <c r="T88" s="155">
        <f>'填報順序3-成人組選手報名表'!U35</f>
        <v>0</v>
      </c>
      <c r="U88" s="155">
        <f>'填報順序3-成人組選手報名表'!V35</f>
        <v>0</v>
      </c>
      <c r="V88" s="155">
        <f>'填報順序3-成人組選手報名表'!W35</f>
        <v>0</v>
      </c>
      <c r="W88" s="155">
        <f>'填報順序3-成人組選手報名表'!X35</f>
        <v>0</v>
      </c>
      <c r="X88" s="155">
        <f>'填報順序3-成人組選手報名表'!Y35</f>
        <v>0</v>
      </c>
      <c r="Y88" s="155">
        <f>'填報順序3-成人組選手報名表'!Z35</f>
        <v>0</v>
      </c>
    </row>
    <row r="89" spans="1:25" s="146" customFormat="1" ht="19.2" customHeight="1">
      <c r="A89" s="142">
        <v>29</v>
      </c>
      <c r="B89" s="153">
        <f>'填報順序3-成人組選手報名表'!B36</f>
        <v>0</v>
      </c>
      <c r="C89" s="138">
        <f>'填報順序3-成人組選手報名表'!C36</f>
        <v>0</v>
      </c>
      <c r="D89" s="154">
        <f>'填報順序3-成人組選手報名表'!D36</f>
        <v>0</v>
      </c>
      <c r="E89" s="154" t="e">
        <f>'填報順序3-成人組選手報名表'!F36</f>
        <v>#N/A</v>
      </c>
      <c r="F89" s="138" t="e">
        <f>'填報順序3-成人組選手報名表'!G36</f>
        <v>#N/A</v>
      </c>
      <c r="G89" s="155">
        <f>'填報順序3-成人組選手報名表'!H36</f>
        <v>0</v>
      </c>
      <c r="H89" s="155">
        <f>'填報順序3-成人組選手報名表'!I36</f>
        <v>0</v>
      </c>
      <c r="I89" s="155">
        <f>'填報順序3-成人組選手報名表'!J36</f>
        <v>0</v>
      </c>
      <c r="J89" s="155">
        <f>'填報順序3-成人組選手報名表'!K36</f>
        <v>0</v>
      </c>
      <c r="K89" s="155">
        <f>'填報順序3-成人組選手報名表'!L36</f>
        <v>0</v>
      </c>
      <c r="L89" s="155">
        <f>'填報順序3-成人組選手報名表'!M36</f>
        <v>0</v>
      </c>
      <c r="M89" s="155">
        <f>'填報順序3-成人組選手報名表'!N36</f>
        <v>0</v>
      </c>
      <c r="N89" s="155">
        <f>'填報順序3-成人組選手報名表'!O36</f>
        <v>0</v>
      </c>
      <c r="O89" s="155">
        <f>'填報順序3-成人組選手報名表'!P36</f>
        <v>0</v>
      </c>
      <c r="P89" s="155">
        <f>'填報順序3-成人組選手報名表'!Q36</f>
        <v>0</v>
      </c>
      <c r="Q89" s="155">
        <f>'填報順序3-成人組選手報名表'!R36</f>
        <v>0</v>
      </c>
      <c r="R89" s="155">
        <f>'填報順序3-成人組選手報名表'!S36</f>
        <v>0</v>
      </c>
      <c r="S89" s="155">
        <f>'填報順序3-成人組選手報名表'!T36</f>
        <v>0</v>
      </c>
      <c r="T89" s="155">
        <f>'填報順序3-成人組選手報名表'!U36</f>
        <v>0</v>
      </c>
      <c r="U89" s="155">
        <f>'填報順序3-成人組選手報名表'!V36</f>
        <v>0</v>
      </c>
      <c r="V89" s="155">
        <f>'填報順序3-成人組選手報名表'!W36</f>
        <v>0</v>
      </c>
      <c r="W89" s="155">
        <f>'填報順序3-成人組選手報名表'!X36</f>
        <v>0</v>
      </c>
      <c r="X89" s="155">
        <f>'填報順序3-成人組選手報名表'!Y36</f>
        <v>0</v>
      </c>
      <c r="Y89" s="155">
        <f>'填報順序3-成人組選手報名表'!Z36</f>
        <v>0</v>
      </c>
    </row>
    <row r="90" spans="1:25" s="146" customFormat="1" ht="19.2" customHeight="1">
      <c r="A90" s="142">
        <v>30</v>
      </c>
      <c r="B90" s="153">
        <f>'填報順序3-成人組選手報名表'!B37</f>
        <v>0</v>
      </c>
      <c r="C90" s="138">
        <f>'填報順序3-成人組選手報名表'!C37</f>
        <v>0</v>
      </c>
      <c r="D90" s="154">
        <f>'填報順序3-成人組選手報名表'!D37</f>
        <v>0</v>
      </c>
      <c r="E90" s="154" t="e">
        <f>'填報順序3-成人組選手報名表'!F37</f>
        <v>#N/A</v>
      </c>
      <c r="F90" s="138" t="e">
        <f>'填報順序3-成人組選手報名表'!G37</f>
        <v>#N/A</v>
      </c>
      <c r="G90" s="155">
        <f>'填報順序3-成人組選手報名表'!H37</f>
        <v>0</v>
      </c>
      <c r="H90" s="155">
        <f>'填報順序3-成人組選手報名表'!I37</f>
        <v>0</v>
      </c>
      <c r="I90" s="155">
        <f>'填報順序3-成人組選手報名表'!J37</f>
        <v>0</v>
      </c>
      <c r="J90" s="155">
        <f>'填報順序3-成人組選手報名表'!K37</f>
        <v>0</v>
      </c>
      <c r="K90" s="155">
        <f>'填報順序3-成人組選手報名表'!L37</f>
        <v>0</v>
      </c>
      <c r="L90" s="155">
        <f>'填報順序3-成人組選手報名表'!M37</f>
        <v>0</v>
      </c>
      <c r="M90" s="155">
        <f>'填報順序3-成人組選手報名表'!N37</f>
        <v>0</v>
      </c>
      <c r="N90" s="155">
        <f>'填報順序3-成人組選手報名表'!O37</f>
        <v>0</v>
      </c>
      <c r="O90" s="155">
        <f>'填報順序3-成人組選手報名表'!P37</f>
        <v>0</v>
      </c>
      <c r="P90" s="155">
        <f>'填報順序3-成人組選手報名表'!Q37</f>
        <v>0</v>
      </c>
      <c r="Q90" s="155">
        <f>'填報順序3-成人組選手報名表'!R37</f>
        <v>0</v>
      </c>
      <c r="R90" s="155">
        <f>'填報順序3-成人組選手報名表'!S37</f>
        <v>0</v>
      </c>
      <c r="S90" s="155">
        <f>'填報順序3-成人組選手報名表'!T37</f>
        <v>0</v>
      </c>
      <c r="T90" s="155">
        <f>'填報順序3-成人組選手報名表'!U37</f>
        <v>0</v>
      </c>
      <c r="U90" s="155">
        <f>'填報順序3-成人組選手報名表'!V37</f>
        <v>0</v>
      </c>
      <c r="V90" s="155">
        <f>'填報順序3-成人組選手報名表'!W37</f>
        <v>0</v>
      </c>
      <c r="W90" s="155">
        <f>'填報順序3-成人組選手報名表'!X37</f>
        <v>0</v>
      </c>
      <c r="X90" s="155">
        <f>'填報順序3-成人組選手報名表'!Y37</f>
        <v>0</v>
      </c>
      <c r="Y90" s="155">
        <f>'填報順序3-成人組選手報名表'!Z37</f>
        <v>0</v>
      </c>
    </row>
    <row r="91" spans="1:25" s="146" customFormat="1" ht="19.2" customHeight="1">
      <c r="A91" s="142">
        <v>31</v>
      </c>
      <c r="B91" s="153">
        <f>'填報順序3-成人組選手報名表'!B38</f>
        <v>0</v>
      </c>
      <c r="C91" s="138">
        <f>'填報順序3-成人組選手報名表'!C38</f>
        <v>0</v>
      </c>
      <c r="D91" s="154">
        <f>'填報順序3-成人組選手報名表'!D38</f>
        <v>0</v>
      </c>
      <c r="E91" s="154" t="e">
        <f>'填報順序3-成人組選手報名表'!F38</f>
        <v>#N/A</v>
      </c>
      <c r="F91" s="138" t="e">
        <f>'填報順序3-成人組選手報名表'!G38</f>
        <v>#N/A</v>
      </c>
      <c r="G91" s="155">
        <f>'填報順序3-成人組選手報名表'!H38</f>
        <v>0</v>
      </c>
      <c r="H91" s="155">
        <f>'填報順序3-成人組選手報名表'!I38</f>
        <v>0</v>
      </c>
      <c r="I91" s="155">
        <f>'填報順序3-成人組選手報名表'!J38</f>
        <v>0</v>
      </c>
      <c r="J91" s="155">
        <f>'填報順序3-成人組選手報名表'!K38</f>
        <v>0</v>
      </c>
      <c r="K91" s="155">
        <f>'填報順序3-成人組選手報名表'!L38</f>
        <v>0</v>
      </c>
      <c r="L91" s="155">
        <f>'填報順序3-成人組選手報名表'!M38</f>
        <v>0</v>
      </c>
      <c r="M91" s="155">
        <f>'填報順序3-成人組選手報名表'!N38</f>
        <v>0</v>
      </c>
      <c r="N91" s="155">
        <f>'填報順序3-成人組選手報名表'!O38</f>
        <v>0</v>
      </c>
      <c r="O91" s="155">
        <f>'填報順序3-成人組選手報名表'!P38</f>
        <v>0</v>
      </c>
      <c r="P91" s="155">
        <f>'填報順序3-成人組選手報名表'!Q38</f>
        <v>0</v>
      </c>
      <c r="Q91" s="155">
        <f>'填報順序3-成人組選手報名表'!R38</f>
        <v>0</v>
      </c>
      <c r="R91" s="155">
        <f>'填報順序3-成人組選手報名表'!S38</f>
        <v>0</v>
      </c>
      <c r="S91" s="155">
        <f>'填報順序3-成人組選手報名表'!T38</f>
        <v>0</v>
      </c>
      <c r="T91" s="155">
        <f>'填報順序3-成人組選手報名表'!U38</f>
        <v>0</v>
      </c>
      <c r="U91" s="155">
        <f>'填報順序3-成人組選手報名表'!V38</f>
        <v>0</v>
      </c>
      <c r="V91" s="155">
        <f>'填報順序3-成人組選手報名表'!W38</f>
        <v>0</v>
      </c>
      <c r="W91" s="155">
        <f>'填報順序3-成人組選手報名表'!X38</f>
        <v>0</v>
      </c>
      <c r="X91" s="155">
        <f>'填報順序3-成人組選手報名表'!Y38</f>
        <v>0</v>
      </c>
      <c r="Y91" s="155">
        <f>'填報順序3-成人組選手報名表'!Z38</f>
        <v>0</v>
      </c>
    </row>
    <row r="92" spans="1:25" s="146" customFormat="1" ht="19.2" customHeight="1">
      <c r="A92" s="142">
        <v>32</v>
      </c>
      <c r="B92" s="153">
        <f>'填報順序3-成人組選手報名表'!B39</f>
        <v>0</v>
      </c>
      <c r="C92" s="138">
        <f>'填報順序3-成人組選手報名表'!C39</f>
        <v>0</v>
      </c>
      <c r="D92" s="154">
        <f>'填報順序3-成人組選手報名表'!D39</f>
        <v>0</v>
      </c>
      <c r="E92" s="154" t="e">
        <f>'填報順序3-成人組選手報名表'!F39</f>
        <v>#N/A</v>
      </c>
      <c r="F92" s="138" t="e">
        <f>'填報順序3-成人組選手報名表'!G39</f>
        <v>#N/A</v>
      </c>
      <c r="G92" s="155">
        <f>'填報順序3-成人組選手報名表'!H39</f>
        <v>0</v>
      </c>
      <c r="H92" s="155">
        <f>'填報順序3-成人組選手報名表'!I39</f>
        <v>0</v>
      </c>
      <c r="I92" s="155">
        <f>'填報順序3-成人組選手報名表'!J39</f>
        <v>0</v>
      </c>
      <c r="J92" s="155">
        <f>'填報順序3-成人組選手報名表'!K39</f>
        <v>0</v>
      </c>
      <c r="K92" s="155">
        <f>'填報順序3-成人組選手報名表'!L39</f>
        <v>0</v>
      </c>
      <c r="L92" s="155">
        <f>'填報順序3-成人組選手報名表'!M39</f>
        <v>0</v>
      </c>
      <c r="M92" s="155">
        <f>'填報順序3-成人組選手報名表'!N39</f>
        <v>0</v>
      </c>
      <c r="N92" s="155">
        <f>'填報順序3-成人組選手報名表'!O39</f>
        <v>0</v>
      </c>
      <c r="O92" s="155">
        <f>'填報順序3-成人組選手報名表'!P39</f>
        <v>0</v>
      </c>
      <c r="P92" s="155">
        <f>'填報順序3-成人組選手報名表'!Q39</f>
        <v>0</v>
      </c>
      <c r="Q92" s="155">
        <f>'填報順序3-成人組選手報名表'!R39</f>
        <v>0</v>
      </c>
      <c r="R92" s="155">
        <f>'填報順序3-成人組選手報名表'!S39</f>
        <v>0</v>
      </c>
      <c r="S92" s="155">
        <f>'填報順序3-成人組選手報名表'!T39</f>
        <v>0</v>
      </c>
      <c r="T92" s="155">
        <f>'填報順序3-成人組選手報名表'!U39</f>
        <v>0</v>
      </c>
      <c r="U92" s="155">
        <f>'填報順序3-成人組選手報名表'!V39</f>
        <v>0</v>
      </c>
      <c r="V92" s="155">
        <f>'填報順序3-成人組選手報名表'!W39</f>
        <v>0</v>
      </c>
      <c r="W92" s="155">
        <f>'填報順序3-成人組選手報名表'!X39</f>
        <v>0</v>
      </c>
      <c r="X92" s="155">
        <f>'填報順序3-成人組選手報名表'!Y39</f>
        <v>0</v>
      </c>
      <c r="Y92" s="155">
        <f>'填報順序3-成人組選手報名表'!Z39</f>
        <v>0</v>
      </c>
    </row>
    <row r="93" spans="1:25" s="146" customFormat="1" ht="19.2" customHeight="1">
      <c r="A93" s="142">
        <v>33</v>
      </c>
      <c r="B93" s="153">
        <f>'填報順序3-成人組選手報名表'!B40</f>
        <v>0</v>
      </c>
      <c r="C93" s="138">
        <f>'填報順序3-成人組選手報名表'!C40</f>
        <v>0</v>
      </c>
      <c r="D93" s="154">
        <f>'填報順序3-成人組選手報名表'!D40</f>
        <v>0</v>
      </c>
      <c r="E93" s="154" t="e">
        <f>'填報順序3-成人組選手報名表'!F40</f>
        <v>#N/A</v>
      </c>
      <c r="F93" s="138" t="e">
        <f>'填報順序3-成人組選手報名表'!G40</f>
        <v>#N/A</v>
      </c>
      <c r="G93" s="155">
        <f>'填報順序3-成人組選手報名表'!H40</f>
        <v>0</v>
      </c>
      <c r="H93" s="155">
        <f>'填報順序3-成人組選手報名表'!I40</f>
        <v>0</v>
      </c>
      <c r="I93" s="155">
        <f>'填報順序3-成人組選手報名表'!J40</f>
        <v>0</v>
      </c>
      <c r="J93" s="155">
        <f>'填報順序3-成人組選手報名表'!K40</f>
        <v>0</v>
      </c>
      <c r="K93" s="155">
        <f>'填報順序3-成人組選手報名表'!L40</f>
        <v>0</v>
      </c>
      <c r="L93" s="155">
        <f>'填報順序3-成人組選手報名表'!M40</f>
        <v>0</v>
      </c>
      <c r="M93" s="155">
        <f>'填報順序3-成人組選手報名表'!N40</f>
        <v>0</v>
      </c>
      <c r="N93" s="155">
        <f>'填報順序3-成人組選手報名表'!O40</f>
        <v>0</v>
      </c>
      <c r="O93" s="155">
        <f>'填報順序3-成人組選手報名表'!P40</f>
        <v>0</v>
      </c>
      <c r="P93" s="155">
        <f>'填報順序3-成人組選手報名表'!Q40</f>
        <v>0</v>
      </c>
      <c r="Q93" s="155">
        <f>'填報順序3-成人組選手報名表'!R40</f>
        <v>0</v>
      </c>
      <c r="R93" s="155">
        <f>'填報順序3-成人組選手報名表'!S40</f>
        <v>0</v>
      </c>
      <c r="S93" s="155">
        <f>'填報順序3-成人組選手報名表'!T40</f>
        <v>0</v>
      </c>
      <c r="T93" s="155">
        <f>'填報順序3-成人組選手報名表'!U40</f>
        <v>0</v>
      </c>
      <c r="U93" s="155">
        <f>'填報順序3-成人組選手報名表'!V40</f>
        <v>0</v>
      </c>
      <c r="V93" s="155">
        <f>'填報順序3-成人組選手報名表'!W40</f>
        <v>0</v>
      </c>
      <c r="W93" s="155">
        <f>'填報順序3-成人組選手報名表'!X40</f>
        <v>0</v>
      </c>
      <c r="X93" s="155">
        <f>'填報順序3-成人組選手報名表'!Y40</f>
        <v>0</v>
      </c>
      <c r="Y93" s="155">
        <f>'填報順序3-成人組選手報名表'!Z40</f>
        <v>0</v>
      </c>
    </row>
    <row r="94" spans="1:25" s="146" customFormat="1" ht="19.2" customHeight="1">
      <c r="A94" s="142">
        <v>34</v>
      </c>
      <c r="B94" s="153">
        <f>'填報順序3-成人組選手報名表'!B41</f>
        <v>0</v>
      </c>
      <c r="C94" s="138">
        <f>'填報順序3-成人組選手報名表'!C41</f>
        <v>0</v>
      </c>
      <c r="D94" s="154">
        <f>'填報順序3-成人組選手報名表'!D41</f>
        <v>0</v>
      </c>
      <c r="E94" s="154" t="e">
        <f>'填報順序3-成人組選手報名表'!F41</f>
        <v>#N/A</v>
      </c>
      <c r="F94" s="138" t="e">
        <f>'填報順序3-成人組選手報名表'!G41</f>
        <v>#N/A</v>
      </c>
      <c r="G94" s="155">
        <f>'填報順序3-成人組選手報名表'!H41</f>
        <v>0</v>
      </c>
      <c r="H94" s="155">
        <f>'填報順序3-成人組選手報名表'!I41</f>
        <v>0</v>
      </c>
      <c r="I94" s="155">
        <f>'填報順序3-成人組選手報名表'!J41</f>
        <v>0</v>
      </c>
      <c r="J94" s="155">
        <f>'填報順序3-成人組選手報名表'!K41</f>
        <v>0</v>
      </c>
      <c r="K94" s="155">
        <f>'填報順序3-成人組選手報名表'!L41</f>
        <v>0</v>
      </c>
      <c r="L94" s="155">
        <f>'填報順序3-成人組選手報名表'!M41</f>
        <v>0</v>
      </c>
      <c r="M94" s="155">
        <f>'填報順序3-成人組選手報名表'!N41</f>
        <v>0</v>
      </c>
      <c r="N94" s="155">
        <f>'填報順序3-成人組選手報名表'!O41</f>
        <v>0</v>
      </c>
      <c r="O94" s="155">
        <f>'填報順序3-成人組選手報名表'!P41</f>
        <v>0</v>
      </c>
      <c r="P94" s="155">
        <f>'填報順序3-成人組選手報名表'!Q41</f>
        <v>0</v>
      </c>
      <c r="Q94" s="155">
        <f>'填報順序3-成人組選手報名表'!R41</f>
        <v>0</v>
      </c>
      <c r="R94" s="155">
        <f>'填報順序3-成人組選手報名表'!S41</f>
        <v>0</v>
      </c>
      <c r="S94" s="155">
        <f>'填報順序3-成人組選手報名表'!T41</f>
        <v>0</v>
      </c>
      <c r="T94" s="155">
        <f>'填報順序3-成人組選手報名表'!U41</f>
        <v>0</v>
      </c>
      <c r="U94" s="155">
        <f>'填報順序3-成人組選手報名表'!V41</f>
        <v>0</v>
      </c>
      <c r="V94" s="155">
        <f>'填報順序3-成人組選手報名表'!W41</f>
        <v>0</v>
      </c>
      <c r="W94" s="155">
        <f>'填報順序3-成人組選手報名表'!X41</f>
        <v>0</v>
      </c>
      <c r="X94" s="155">
        <f>'填報順序3-成人組選手報名表'!Y41</f>
        <v>0</v>
      </c>
      <c r="Y94" s="155">
        <f>'填報順序3-成人組選手報名表'!Z41</f>
        <v>0</v>
      </c>
    </row>
    <row r="95" spans="1:25" s="146" customFormat="1" ht="19.2" customHeight="1">
      <c r="A95" s="142">
        <v>35</v>
      </c>
      <c r="B95" s="153">
        <f>'填報順序3-成人組選手報名表'!B42</f>
        <v>0</v>
      </c>
      <c r="C95" s="138">
        <f>'填報順序3-成人組選手報名表'!C42</f>
        <v>0</v>
      </c>
      <c r="D95" s="154">
        <f>'填報順序3-成人組選手報名表'!D42</f>
        <v>0</v>
      </c>
      <c r="E95" s="154" t="e">
        <f>'填報順序3-成人組選手報名表'!F42</f>
        <v>#N/A</v>
      </c>
      <c r="F95" s="138" t="e">
        <f>'填報順序3-成人組選手報名表'!G42</f>
        <v>#N/A</v>
      </c>
      <c r="G95" s="155">
        <f>'填報順序3-成人組選手報名表'!H42</f>
        <v>0</v>
      </c>
      <c r="H95" s="155">
        <f>'填報順序3-成人組選手報名表'!I42</f>
        <v>0</v>
      </c>
      <c r="I95" s="155">
        <f>'填報順序3-成人組選手報名表'!J42</f>
        <v>0</v>
      </c>
      <c r="J95" s="155">
        <f>'填報順序3-成人組選手報名表'!K42</f>
        <v>0</v>
      </c>
      <c r="K95" s="155">
        <f>'填報順序3-成人組選手報名表'!L42</f>
        <v>0</v>
      </c>
      <c r="L95" s="155">
        <f>'填報順序3-成人組選手報名表'!M42</f>
        <v>0</v>
      </c>
      <c r="M95" s="155">
        <f>'填報順序3-成人組選手報名表'!N42</f>
        <v>0</v>
      </c>
      <c r="N95" s="155">
        <f>'填報順序3-成人組選手報名表'!O42</f>
        <v>0</v>
      </c>
      <c r="O95" s="155">
        <f>'填報順序3-成人組選手報名表'!P42</f>
        <v>0</v>
      </c>
      <c r="P95" s="155">
        <f>'填報順序3-成人組選手報名表'!Q42</f>
        <v>0</v>
      </c>
      <c r="Q95" s="155">
        <f>'填報順序3-成人組選手報名表'!R42</f>
        <v>0</v>
      </c>
      <c r="R95" s="155">
        <f>'填報順序3-成人組選手報名表'!S42</f>
        <v>0</v>
      </c>
      <c r="S95" s="155">
        <f>'填報順序3-成人組選手報名表'!T42</f>
        <v>0</v>
      </c>
      <c r="T95" s="155">
        <f>'填報順序3-成人組選手報名表'!U42</f>
        <v>0</v>
      </c>
      <c r="U95" s="155">
        <f>'填報順序3-成人組選手報名表'!V42</f>
        <v>0</v>
      </c>
      <c r="V95" s="155">
        <f>'填報順序3-成人組選手報名表'!W42</f>
        <v>0</v>
      </c>
      <c r="W95" s="155">
        <f>'填報順序3-成人組選手報名表'!X42</f>
        <v>0</v>
      </c>
      <c r="X95" s="155">
        <f>'填報順序3-成人組選手報名表'!Y42</f>
        <v>0</v>
      </c>
      <c r="Y95" s="155">
        <f>'填報順序3-成人組選手報名表'!Z42</f>
        <v>0</v>
      </c>
    </row>
    <row r="96" spans="1:25" s="146" customFormat="1" ht="19.2" customHeight="1">
      <c r="A96" s="142">
        <v>36</v>
      </c>
      <c r="B96" s="153">
        <f>'填報順序3-成人組選手報名表'!B43</f>
        <v>0</v>
      </c>
      <c r="C96" s="138">
        <f>'填報順序3-成人組選手報名表'!C43</f>
        <v>0</v>
      </c>
      <c r="D96" s="154">
        <f>'填報順序3-成人組選手報名表'!D43</f>
        <v>0</v>
      </c>
      <c r="E96" s="154" t="e">
        <f>'填報順序3-成人組選手報名表'!F43</f>
        <v>#N/A</v>
      </c>
      <c r="F96" s="138" t="e">
        <f>'填報順序3-成人組選手報名表'!G43</f>
        <v>#N/A</v>
      </c>
      <c r="G96" s="155">
        <f>'填報順序3-成人組選手報名表'!H43</f>
        <v>0</v>
      </c>
      <c r="H96" s="155">
        <f>'填報順序3-成人組選手報名表'!I43</f>
        <v>0</v>
      </c>
      <c r="I96" s="155">
        <f>'填報順序3-成人組選手報名表'!J43</f>
        <v>0</v>
      </c>
      <c r="J96" s="155">
        <f>'填報順序3-成人組選手報名表'!K43</f>
        <v>0</v>
      </c>
      <c r="K96" s="155">
        <f>'填報順序3-成人組選手報名表'!L43</f>
        <v>0</v>
      </c>
      <c r="L96" s="155">
        <f>'填報順序3-成人組選手報名表'!M43</f>
        <v>0</v>
      </c>
      <c r="M96" s="155">
        <f>'填報順序3-成人組選手報名表'!N43</f>
        <v>0</v>
      </c>
      <c r="N96" s="155">
        <f>'填報順序3-成人組選手報名表'!O43</f>
        <v>0</v>
      </c>
      <c r="O96" s="155">
        <f>'填報順序3-成人組選手報名表'!P43</f>
        <v>0</v>
      </c>
      <c r="P96" s="155">
        <f>'填報順序3-成人組選手報名表'!Q43</f>
        <v>0</v>
      </c>
      <c r="Q96" s="155">
        <f>'填報順序3-成人組選手報名表'!R43</f>
        <v>0</v>
      </c>
      <c r="R96" s="155">
        <f>'填報順序3-成人組選手報名表'!S43</f>
        <v>0</v>
      </c>
      <c r="S96" s="155">
        <f>'填報順序3-成人組選手報名表'!T43</f>
        <v>0</v>
      </c>
      <c r="T96" s="155">
        <f>'填報順序3-成人組選手報名表'!U43</f>
        <v>0</v>
      </c>
      <c r="U96" s="155">
        <f>'填報順序3-成人組選手報名表'!V43</f>
        <v>0</v>
      </c>
      <c r="V96" s="155">
        <f>'填報順序3-成人組選手報名表'!W43</f>
        <v>0</v>
      </c>
      <c r="W96" s="155">
        <f>'填報順序3-成人組選手報名表'!X43</f>
        <v>0</v>
      </c>
      <c r="X96" s="155">
        <f>'填報順序3-成人組選手報名表'!Y43</f>
        <v>0</v>
      </c>
      <c r="Y96" s="155">
        <f>'填報順序3-成人組選手報名表'!Z43</f>
        <v>0</v>
      </c>
    </row>
    <row r="97" spans="1:25" s="146" customFormat="1" ht="19.2" customHeight="1">
      <c r="A97" s="142">
        <v>37</v>
      </c>
      <c r="B97" s="153">
        <f>'填報順序3-成人組選手報名表'!B44</f>
        <v>0</v>
      </c>
      <c r="C97" s="138">
        <f>'填報順序3-成人組選手報名表'!C44</f>
        <v>0</v>
      </c>
      <c r="D97" s="154">
        <f>'填報順序3-成人組選手報名表'!D44</f>
        <v>0</v>
      </c>
      <c r="E97" s="154" t="e">
        <f>'填報順序3-成人組選手報名表'!F44</f>
        <v>#N/A</v>
      </c>
      <c r="F97" s="138" t="e">
        <f>'填報順序3-成人組選手報名表'!G44</f>
        <v>#N/A</v>
      </c>
      <c r="G97" s="155">
        <f>'填報順序3-成人組選手報名表'!H44</f>
        <v>0</v>
      </c>
      <c r="H97" s="155">
        <f>'填報順序3-成人組選手報名表'!I44</f>
        <v>0</v>
      </c>
      <c r="I97" s="155">
        <f>'填報順序3-成人組選手報名表'!J44</f>
        <v>0</v>
      </c>
      <c r="J97" s="155">
        <f>'填報順序3-成人組選手報名表'!K44</f>
        <v>0</v>
      </c>
      <c r="K97" s="155">
        <f>'填報順序3-成人組選手報名表'!L44</f>
        <v>0</v>
      </c>
      <c r="L97" s="155">
        <f>'填報順序3-成人組選手報名表'!M44</f>
        <v>0</v>
      </c>
      <c r="M97" s="155">
        <f>'填報順序3-成人組選手報名表'!N44</f>
        <v>0</v>
      </c>
      <c r="N97" s="155">
        <f>'填報順序3-成人組選手報名表'!O44</f>
        <v>0</v>
      </c>
      <c r="O97" s="155">
        <f>'填報順序3-成人組選手報名表'!P44</f>
        <v>0</v>
      </c>
      <c r="P97" s="155">
        <f>'填報順序3-成人組選手報名表'!Q44</f>
        <v>0</v>
      </c>
      <c r="Q97" s="155">
        <f>'填報順序3-成人組選手報名表'!R44</f>
        <v>0</v>
      </c>
      <c r="R97" s="155">
        <f>'填報順序3-成人組選手報名表'!S44</f>
        <v>0</v>
      </c>
      <c r="S97" s="155">
        <f>'填報順序3-成人組選手報名表'!T44</f>
        <v>0</v>
      </c>
      <c r="T97" s="155">
        <f>'填報順序3-成人組選手報名表'!U44</f>
        <v>0</v>
      </c>
      <c r="U97" s="155">
        <f>'填報順序3-成人組選手報名表'!V44</f>
        <v>0</v>
      </c>
      <c r="V97" s="155">
        <f>'填報順序3-成人組選手報名表'!W44</f>
        <v>0</v>
      </c>
      <c r="W97" s="155">
        <f>'填報順序3-成人組選手報名表'!X44</f>
        <v>0</v>
      </c>
      <c r="X97" s="155">
        <f>'填報順序3-成人組選手報名表'!Y44</f>
        <v>0</v>
      </c>
      <c r="Y97" s="155">
        <f>'填報順序3-成人組選手報名表'!Z44</f>
        <v>0</v>
      </c>
    </row>
    <row r="98" spans="1:25" s="146" customFormat="1" ht="19.2" customHeight="1">
      <c r="A98" s="142">
        <v>38</v>
      </c>
      <c r="B98" s="153">
        <f>'填報順序3-成人組選手報名表'!B45</f>
        <v>0</v>
      </c>
      <c r="C98" s="138">
        <f>'填報順序3-成人組選手報名表'!C45</f>
        <v>0</v>
      </c>
      <c r="D98" s="154">
        <f>'填報順序3-成人組選手報名表'!D45</f>
        <v>0</v>
      </c>
      <c r="E98" s="154" t="e">
        <f>'填報順序3-成人組選手報名表'!F45</f>
        <v>#N/A</v>
      </c>
      <c r="F98" s="138" t="e">
        <f>'填報順序3-成人組選手報名表'!G45</f>
        <v>#N/A</v>
      </c>
      <c r="G98" s="155">
        <f>'填報順序3-成人組選手報名表'!H45</f>
        <v>0</v>
      </c>
      <c r="H98" s="155">
        <f>'填報順序3-成人組選手報名表'!I45</f>
        <v>0</v>
      </c>
      <c r="I98" s="155">
        <f>'填報順序3-成人組選手報名表'!J45</f>
        <v>0</v>
      </c>
      <c r="J98" s="155">
        <f>'填報順序3-成人組選手報名表'!K45</f>
        <v>0</v>
      </c>
      <c r="K98" s="155">
        <f>'填報順序3-成人組選手報名表'!L45</f>
        <v>0</v>
      </c>
      <c r="L98" s="155">
        <f>'填報順序3-成人組選手報名表'!M45</f>
        <v>0</v>
      </c>
      <c r="M98" s="155">
        <f>'填報順序3-成人組選手報名表'!N45</f>
        <v>0</v>
      </c>
      <c r="N98" s="155">
        <f>'填報順序3-成人組選手報名表'!O45</f>
        <v>0</v>
      </c>
      <c r="O98" s="155">
        <f>'填報順序3-成人組選手報名表'!P45</f>
        <v>0</v>
      </c>
      <c r="P98" s="155">
        <f>'填報順序3-成人組選手報名表'!Q45</f>
        <v>0</v>
      </c>
      <c r="Q98" s="155">
        <f>'填報順序3-成人組選手報名表'!R45</f>
        <v>0</v>
      </c>
      <c r="R98" s="155">
        <f>'填報順序3-成人組選手報名表'!S45</f>
        <v>0</v>
      </c>
      <c r="S98" s="155">
        <f>'填報順序3-成人組選手報名表'!T45</f>
        <v>0</v>
      </c>
      <c r="T98" s="155">
        <f>'填報順序3-成人組選手報名表'!U45</f>
        <v>0</v>
      </c>
      <c r="U98" s="155">
        <f>'填報順序3-成人組選手報名表'!V45</f>
        <v>0</v>
      </c>
      <c r="V98" s="155">
        <f>'填報順序3-成人組選手報名表'!W45</f>
        <v>0</v>
      </c>
      <c r="W98" s="155">
        <f>'填報順序3-成人組選手報名表'!X45</f>
        <v>0</v>
      </c>
      <c r="X98" s="155">
        <f>'填報順序3-成人組選手報名表'!Y45</f>
        <v>0</v>
      </c>
      <c r="Y98" s="155">
        <f>'填報順序3-成人組選手報名表'!Z45</f>
        <v>0</v>
      </c>
    </row>
    <row r="99" spans="1:25" s="146" customFormat="1" ht="19.2" customHeight="1">
      <c r="A99" s="142">
        <v>39</v>
      </c>
      <c r="B99" s="153">
        <f>'填報順序3-成人組選手報名表'!B46</f>
        <v>0</v>
      </c>
      <c r="C99" s="138">
        <f>'填報順序3-成人組選手報名表'!C46</f>
        <v>0</v>
      </c>
      <c r="D99" s="154">
        <f>'填報順序3-成人組選手報名表'!D46</f>
        <v>0</v>
      </c>
      <c r="E99" s="154" t="e">
        <f>'填報順序3-成人組選手報名表'!F46</f>
        <v>#N/A</v>
      </c>
      <c r="F99" s="138" t="e">
        <f>'填報順序3-成人組選手報名表'!G46</f>
        <v>#N/A</v>
      </c>
      <c r="G99" s="155">
        <f>'填報順序3-成人組選手報名表'!H46</f>
        <v>0</v>
      </c>
      <c r="H99" s="155">
        <f>'填報順序3-成人組選手報名表'!I46</f>
        <v>0</v>
      </c>
      <c r="I99" s="155">
        <f>'填報順序3-成人組選手報名表'!J46</f>
        <v>0</v>
      </c>
      <c r="J99" s="155">
        <f>'填報順序3-成人組選手報名表'!K46</f>
        <v>0</v>
      </c>
      <c r="K99" s="155">
        <f>'填報順序3-成人組選手報名表'!L46</f>
        <v>0</v>
      </c>
      <c r="L99" s="155">
        <f>'填報順序3-成人組選手報名表'!M46</f>
        <v>0</v>
      </c>
      <c r="M99" s="155">
        <f>'填報順序3-成人組選手報名表'!N46</f>
        <v>0</v>
      </c>
      <c r="N99" s="155">
        <f>'填報順序3-成人組選手報名表'!O46</f>
        <v>0</v>
      </c>
      <c r="O99" s="155">
        <f>'填報順序3-成人組選手報名表'!P46</f>
        <v>0</v>
      </c>
      <c r="P99" s="155">
        <f>'填報順序3-成人組選手報名表'!Q46</f>
        <v>0</v>
      </c>
      <c r="Q99" s="155">
        <f>'填報順序3-成人組選手報名表'!R46</f>
        <v>0</v>
      </c>
      <c r="R99" s="155">
        <f>'填報順序3-成人組選手報名表'!S46</f>
        <v>0</v>
      </c>
      <c r="S99" s="155">
        <f>'填報順序3-成人組選手報名表'!T46</f>
        <v>0</v>
      </c>
      <c r="T99" s="155">
        <f>'填報順序3-成人組選手報名表'!U46</f>
        <v>0</v>
      </c>
      <c r="U99" s="155">
        <f>'填報順序3-成人組選手報名表'!V46</f>
        <v>0</v>
      </c>
      <c r="V99" s="155">
        <f>'填報順序3-成人組選手報名表'!W46</f>
        <v>0</v>
      </c>
      <c r="W99" s="155">
        <f>'填報順序3-成人組選手報名表'!X46</f>
        <v>0</v>
      </c>
      <c r="X99" s="155">
        <f>'填報順序3-成人組選手報名表'!Y46</f>
        <v>0</v>
      </c>
      <c r="Y99" s="155">
        <f>'填報順序3-成人組選手報名表'!Z46</f>
        <v>0</v>
      </c>
    </row>
    <row r="100" spans="1:25" s="146" customFormat="1" ht="19.2" customHeight="1">
      <c r="A100" s="142">
        <v>40</v>
      </c>
      <c r="B100" s="153">
        <f>'填報順序3-成人組選手報名表'!B47</f>
        <v>0</v>
      </c>
      <c r="C100" s="138">
        <f>'填報順序3-成人組選手報名表'!C47</f>
        <v>0</v>
      </c>
      <c r="D100" s="154">
        <f>'填報順序3-成人組選手報名表'!D47</f>
        <v>0</v>
      </c>
      <c r="E100" s="154" t="e">
        <f>'填報順序3-成人組選手報名表'!F47</f>
        <v>#N/A</v>
      </c>
      <c r="F100" s="138" t="e">
        <f>'填報順序3-成人組選手報名表'!G47</f>
        <v>#N/A</v>
      </c>
      <c r="G100" s="155">
        <f>'填報順序3-成人組選手報名表'!H47</f>
        <v>0</v>
      </c>
      <c r="H100" s="155">
        <f>'填報順序3-成人組選手報名表'!I47</f>
        <v>0</v>
      </c>
      <c r="I100" s="155">
        <f>'填報順序3-成人組選手報名表'!J47</f>
        <v>0</v>
      </c>
      <c r="J100" s="155">
        <f>'填報順序3-成人組選手報名表'!K47</f>
        <v>0</v>
      </c>
      <c r="K100" s="155">
        <f>'填報順序3-成人組選手報名表'!L47</f>
        <v>0</v>
      </c>
      <c r="L100" s="155">
        <f>'填報順序3-成人組選手報名表'!M47</f>
        <v>0</v>
      </c>
      <c r="M100" s="155">
        <f>'填報順序3-成人組選手報名表'!N47</f>
        <v>0</v>
      </c>
      <c r="N100" s="155">
        <f>'填報順序3-成人組選手報名表'!O47</f>
        <v>0</v>
      </c>
      <c r="O100" s="155">
        <f>'填報順序3-成人組選手報名表'!P47</f>
        <v>0</v>
      </c>
      <c r="P100" s="155">
        <f>'填報順序3-成人組選手報名表'!Q47</f>
        <v>0</v>
      </c>
      <c r="Q100" s="155">
        <f>'填報順序3-成人組選手報名表'!R47</f>
        <v>0</v>
      </c>
      <c r="R100" s="155">
        <f>'填報順序3-成人組選手報名表'!S47</f>
        <v>0</v>
      </c>
      <c r="S100" s="155">
        <f>'填報順序3-成人組選手報名表'!T47</f>
        <v>0</v>
      </c>
      <c r="T100" s="155">
        <f>'填報順序3-成人組選手報名表'!U47</f>
        <v>0</v>
      </c>
      <c r="U100" s="155">
        <f>'填報順序3-成人組選手報名表'!V47</f>
        <v>0</v>
      </c>
      <c r="V100" s="155">
        <f>'填報順序3-成人組選手報名表'!W47</f>
        <v>0</v>
      </c>
      <c r="W100" s="155">
        <f>'填報順序3-成人組選手報名表'!X47</f>
        <v>0</v>
      </c>
      <c r="X100" s="155">
        <f>'填報順序3-成人組選手報名表'!Y47</f>
        <v>0</v>
      </c>
      <c r="Y100" s="155">
        <f>'填報順序3-成人組選手報名表'!Z47</f>
        <v>0</v>
      </c>
    </row>
    <row r="101" spans="1:25" s="146" customFormat="1" ht="19.2" customHeight="1">
      <c r="A101" s="142">
        <v>41</v>
      </c>
      <c r="B101" s="153">
        <f>'填報順序3-成人組選手報名表'!B48</f>
        <v>0</v>
      </c>
      <c r="C101" s="138">
        <f>'填報順序3-成人組選手報名表'!C48</f>
        <v>0</v>
      </c>
      <c r="D101" s="154">
        <f>'填報順序3-成人組選手報名表'!D48</f>
        <v>0</v>
      </c>
      <c r="E101" s="154" t="e">
        <f>'填報順序3-成人組選手報名表'!F48</f>
        <v>#N/A</v>
      </c>
      <c r="F101" s="138" t="e">
        <f>'填報順序3-成人組選手報名表'!G48</f>
        <v>#N/A</v>
      </c>
      <c r="G101" s="155">
        <f>'填報順序3-成人組選手報名表'!H48</f>
        <v>0</v>
      </c>
      <c r="H101" s="155">
        <f>'填報順序3-成人組選手報名表'!I48</f>
        <v>0</v>
      </c>
      <c r="I101" s="155">
        <f>'填報順序3-成人組選手報名表'!J48</f>
        <v>0</v>
      </c>
      <c r="J101" s="155">
        <f>'填報順序3-成人組選手報名表'!K48</f>
        <v>0</v>
      </c>
      <c r="K101" s="155">
        <f>'填報順序3-成人組選手報名表'!L48</f>
        <v>0</v>
      </c>
      <c r="L101" s="155">
        <f>'填報順序3-成人組選手報名表'!M48</f>
        <v>0</v>
      </c>
      <c r="M101" s="155">
        <f>'填報順序3-成人組選手報名表'!N48</f>
        <v>0</v>
      </c>
      <c r="N101" s="155">
        <f>'填報順序3-成人組選手報名表'!O48</f>
        <v>0</v>
      </c>
      <c r="O101" s="155">
        <f>'填報順序3-成人組選手報名表'!P48</f>
        <v>0</v>
      </c>
      <c r="P101" s="155">
        <f>'填報順序3-成人組選手報名表'!Q48</f>
        <v>0</v>
      </c>
      <c r="Q101" s="155">
        <f>'填報順序3-成人組選手報名表'!R48</f>
        <v>0</v>
      </c>
      <c r="R101" s="155">
        <f>'填報順序3-成人組選手報名表'!S48</f>
        <v>0</v>
      </c>
      <c r="S101" s="155">
        <f>'填報順序3-成人組選手報名表'!T48</f>
        <v>0</v>
      </c>
      <c r="T101" s="155">
        <f>'填報順序3-成人組選手報名表'!U48</f>
        <v>0</v>
      </c>
      <c r="U101" s="155">
        <f>'填報順序3-成人組選手報名表'!V48</f>
        <v>0</v>
      </c>
      <c r="V101" s="155">
        <f>'填報順序3-成人組選手報名表'!W48</f>
        <v>0</v>
      </c>
      <c r="W101" s="155">
        <f>'填報順序3-成人組選手報名表'!X48</f>
        <v>0</v>
      </c>
      <c r="X101" s="155">
        <f>'填報順序3-成人組選手報名表'!Y48</f>
        <v>0</v>
      </c>
      <c r="Y101" s="155">
        <f>'填報順序3-成人組選手報名表'!Z48</f>
        <v>0</v>
      </c>
    </row>
    <row r="102" spans="1:25" s="146" customFormat="1" ht="19.2" customHeight="1">
      <c r="A102" s="142">
        <v>42</v>
      </c>
      <c r="B102" s="153">
        <f>'填報順序3-成人組選手報名表'!B49</f>
        <v>0</v>
      </c>
      <c r="C102" s="138">
        <f>'填報順序3-成人組選手報名表'!C49</f>
        <v>0</v>
      </c>
      <c r="D102" s="154">
        <f>'填報順序3-成人組選手報名表'!D49</f>
        <v>0</v>
      </c>
      <c r="E102" s="154" t="e">
        <f>'填報順序3-成人組選手報名表'!F49</f>
        <v>#N/A</v>
      </c>
      <c r="F102" s="138" t="e">
        <f>'填報順序3-成人組選手報名表'!G49</f>
        <v>#N/A</v>
      </c>
      <c r="G102" s="155">
        <f>'填報順序3-成人組選手報名表'!H49</f>
        <v>0</v>
      </c>
      <c r="H102" s="155">
        <f>'填報順序3-成人組選手報名表'!I49</f>
        <v>0</v>
      </c>
      <c r="I102" s="155">
        <f>'填報順序3-成人組選手報名表'!J49</f>
        <v>0</v>
      </c>
      <c r="J102" s="155">
        <f>'填報順序3-成人組選手報名表'!K49</f>
        <v>0</v>
      </c>
      <c r="K102" s="155">
        <f>'填報順序3-成人組選手報名表'!L49</f>
        <v>0</v>
      </c>
      <c r="L102" s="155">
        <f>'填報順序3-成人組選手報名表'!M49</f>
        <v>0</v>
      </c>
      <c r="M102" s="155">
        <f>'填報順序3-成人組選手報名表'!N49</f>
        <v>0</v>
      </c>
      <c r="N102" s="155">
        <f>'填報順序3-成人組選手報名表'!O49</f>
        <v>0</v>
      </c>
      <c r="O102" s="155">
        <f>'填報順序3-成人組選手報名表'!P49</f>
        <v>0</v>
      </c>
      <c r="P102" s="155">
        <f>'填報順序3-成人組選手報名表'!Q49</f>
        <v>0</v>
      </c>
      <c r="Q102" s="155">
        <f>'填報順序3-成人組選手報名表'!R49</f>
        <v>0</v>
      </c>
      <c r="R102" s="155">
        <f>'填報順序3-成人組選手報名表'!S49</f>
        <v>0</v>
      </c>
      <c r="S102" s="155">
        <f>'填報順序3-成人組選手報名表'!T49</f>
        <v>0</v>
      </c>
      <c r="T102" s="155">
        <f>'填報順序3-成人組選手報名表'!U49</f>
        <v>0</v>
      </c>
      <c r="U102" s="155">
        <f>'填報順序3-成人組選手報名表'!V49</f>
        <v>0</v>
      </c>
      <c r="V102" s="155">
        <f>'填報順序3-成人組選手報名表'!W49</f>
        <v>0</v>
      </c>
      <c r="W102" s="155">
        <f>'填報順序3-成人組選手報名表'!X49</f>
        <v>0</v>
      </c>
      <c r="X102" s="155">
        <f>'填報順序3-成人組選手報名表'!Y49</f>
        <v>0</v>
      </c>
      <c r="Y102" s="155">
        <f>'填報順序3-成人組選手報名表'!Z49</f>
        <v>0</v>
      </c>
    </row>
    <row r="103" spans="1:25" s="146" customFormat="1" ht="19.2" customHeight="1">
      <c r="A103" s="142">
        <v>43</v>
      </c>
      <c r="B103" s="153">
        <f>'填報順序3-成人組選手報名表'!B50</f>
        <v>0</v>
      </c>
      <c r="C103" s="138">
        <f>'填報順序3-成人組選手報名表'!C50</f>
        <v>0</v>
      </c>
      <c r="D103" s="154">
        <f>'填報順序3-成人組選手報名表'!D50</f>
        <v>0</v>
      </c>
      <c r="E103" s="154" t="e">
        <f>'填報順序3-成人組選手報名表'!F50</f>
        <v>#N/A</v>
      </c>
      <c r="F103" s="138" t="e">
        <f>'填報順序3-成人組選手報名表'!G50</f>
        <v>#N/A</v>
      </c>
      <c r="G103" s="155">
        <f>'填報順序3-成人組選手報名表'!H50</f>
        <v>0</v>
      </c>
      <c r="H103" s="155">
        <f>'填報順序3-成人組選手報名表'!I50</f>
        <v>0</v>
      </c>
      <c r="I103" s="155">
        <f>'填報順序3-成人組選手報名表'!J50</f>
        <v>0</v>
      </c>
      <c r="J103" s="155">
        <f>'填報順序3-成人組選手報名表'!K50</f>
        <v>0</v>
      </c>
      <c r="K103" s="155">
        <f>'填報順序3-成人組選手報名表'!L50</f>
        <v>0</v>
      </c>
      <c r="L103" s="155">
        <f>'填報順序3-成人組選手報名表'!M50</f>
        <v>0</v>
      </c>
      <c r="M103" s="155">
        <f>'填報順序3-成人組選手報名表'!N50</f>
        <v>0</v>
      </c>
      <c r="N103" s="155">
        <f>'填報順序3-成人組選手報名表'!O50</f>
        <v>0</v>
      </c>
      <c r="O103" s="155">
        <f>'填報順序3-成人組選手報名表'!P50</f>
        <v>0</v>
      </c>
      <c r="P103" s="155">
        <f>'填報順序3-成人組選手報名表'!Q50</f>
        <v>0</v>
      </c>
      <c r="Q103" s="155">
        <f>'填報順序3-成人組選手報名表'!R50</f>
        <v>0</v>
      </c>
      <c r="R103" s="155">
        <f>'填報順序3-成人組選手報名表'!S50</f>
        <v>0</v>
      </c>
      <c r="S103" s="155">
        <f>'填報順序3-成人組選手報名表'!T50</f>
        <v>0</v>
      </c>
      <c r="T103" s="155">
        <f>'填報順序3-成人組選手報名表'!U50</f>
        <v>0</v>
      </c>
      <c r="U103" s="155">
        <f>'填報順序3-成人組選手報名表'!V50</f>
        <v>0</v>
      </c>
      <c r="V103" s="155">
        <f>'填報順序3-成人組選手報名表'!W50</f>
        <v>0</v>
      </c>
      <c r="W103" s="155">
        <f>'填報順序3-成人組選手報名表'!X50</f>
        <v>0</v>
      </c>
      <c r="X103" s="155">
        <f>'填報順序3-成人組選手報名表'!Y50</f>
        <v>0</v>
      </c>
      <c r="Y103" s="155">
        <f>'填報順序3-成人組選手報名表'!Z50</f>
        <v>0</v>
      </c>
    </row>
    <row r="104" spans="1:25" s="146" customFormat="1" ht="19.2" customHeight="1">
      <c r="A104" s="142">
        <v>44</v>
      </c>
      <c r="B104" s="153">
        <f>'填報順序3-成人組選手報名表'!B51</f>
        <v>0</v>
      </c>
      <c r="C104" s="138">
        <f>'填報順序3-成人組選手報名表'!C51</f>
        <v>0</v>
      </c>
      <c r="D104" s="154">
        <f>'填報順序3-成人組選手報名表'!D51</f>
        <v>0</v>
      </c>
      <c r="E104" s="154" t="e">
        <f>'填報順序3-成人組選手報名表'!F51</f>
        <v>#N/A</v>
      </c>
      <c r="F104" s="138" t="e">
        <f>'填報順序3-成人組選手報名表'!G51</f>
        <v>#N/A</v>
      </c>
      <c r="G104" s="155">
        <f>'填報順序3-成人組選手報名表'!H51</f>
        <v>0</v>
      </c>
      <c r="H104" s="155">
        <f>'填報順序3-成人組選手報名表'!I51</f>
        <v>0</v>
      </c>
      <c r="I104" s="155">
        <f>'填報順序3-成人組選手報名表'!J51</f>
        <v>0</v>
      </c>
      <c r="J104" s="155">
        <f>'填報順序3-成人組選手報名表'!K51</f>
        <v>0</v>
      </c>
      <c r="K104" s="155">
        <f>'填報順序3-成人組選手報名表'!L51</f>
        <v>0</v>
      </c>
      <c r="L104" s="155">
        <f>'填報順序3-成人組選手報名表'!M51</f>
        <v>0</v>
      </c>
      <c r="M104" s="155">
        <f>'填報順序3-成人組選手報名表'!N51</f>
        <v>0</v>
      </c>
      <c r="N104" s="155">
        <f>'填報順序3-成人組選手報名表'!O51</f>
        <v>0</v>
      </c>
      <c r="O104" s="155">
        <f>'填報順序3-成人組選手報名表'!P51</f>
        <v>0</v>
      </c>
      <c r="P104" s="155">
        <f>'填報順序3-成人組選手報名表'!Q51</f>
        <v>0</v>
      </c>
      <c r="Q104" s="155">
        <f>'填報順序3-成人組選手報名表'!R51</f>
        <v>0</v>
      </c>
      <c r="R104" s="155">
        <f>'填報順序3-成人組選手報名表'!S51</f>
        <v>0</v>
      </c>
      <c r="S104" s="155">
        <f>'填報順序3-成人組選手報名表'!T51</f>
        <v>0</v>
      </c>
      <c r="T104" s="155">
        <f>'填報順序3-成人組選手報名表'!U51</f>
        <v>0</v>
      </c>
      <c r="U104" s="155">
        <f>'填報順序3-成人組選手報名表'!V51</f>
        <v>0</v>
      </c>
      <c r="V104" s="155">
        <f>'填報順序3-成人組選手報名表'!W51</f>
        <v>0</v>
      </c>
      <c r="W104" s="155">
        <f>'填報順序3-成人組選手報名表'!X51</f>
        <v>0</v>
      </c>
      <c r="X104" s="155">
        <f>'填報順序3-成人組選手報名表'!Y51</f>
        <v>0</v>
      </c>
      <c r="Y104" s="155">
        <f>'填報順序3-成人組選手報名表'!Z51</f>
        <v>0</v>
      </c>
    </row>
    <row r="105" spans="1:25" s="146" customFormat="1" ht="19.2" customHeight="1">
      <c r="A105" s="142">
        <v>45</v>
      </c>
      <c r="B105" s="153">
        <f>'填報順序3-成人組選手報名表'!B52</f>
        <v>0</v>
      </c>
      <c r="C105" s="138">
        <f>'填報順序3-成人組選手報名表'!C52</f>
        <v>0</v>
      </c>
      <c r="D105" s="154">
        <f>'填報順序3-成人組選手報名表'!D52</f>
        <v>0</v>
      </c>
      <c r="E105" s="154" t="e">
        <f>'填報順序3-成人組選手報名表'!F52</f>
        <v>#N/A</v>
      </c>
      <c r="F105" s="138" t="e">
        <f>'填報順序3-成人組選手報名表'!G52</f>
        <v>#N/A</v>
      </c>
      <c r="G105" s="155">
        <f>'填報順序3-成人組選手報名表'!H52</f>
        <v>0</v>
      </c>
      <c r="H105" s="155">
        <f>'填報順序3-成人組選手報名表'!I52</f>
        <v>0</v>
      </c>
      <c r="I105" s="155">
        <f>'填報順序3-成人組選手報名表'!J52</f>
        <v>0</v>
      </c>
      <c r="J105" s="155">
        <f>'填報順序3-成人組選手報名表'!K52</f>
        <v>0</v>
      </c>
      <c r="K105" s="155">
        <f>'填報順序3-成人組選手報名表'!L52</f>
        <v>0</v>
      </c>
      <c r="L105" s="155">
        <f>'填報順序3-成人組選手報名表'!M52</f>
        <v>0</v>
      </c>
      <c r="M105" s="155">
        <f>'填報順序3-成人組選手報名表'!N52</f>
        <v>0</v>
      </c>
      <c r="N105" s="155">
        <f>'填報順序3-成人組選手報名表'!O52</f>
        <v>0</v>
      </c>
      <c r="O105" s="155">
        <f>'填報順序3-成人組選手報名表'!P52</f>
        <v>0</v>
      </c>
      <c r="P105" s="155">
        <f>'填報順序3-成人組選手報名表'!Q52</f>
        <v>0</v>
      </c>
      <c r="Q105" s="155">
        <f>'填報順序3-成人組選手報名表'!R52</f>
        <v>0</v>
      </c>
      <c r="R105" s="155">
        <f>'填報順序3-成人組選手報名表'!S52</f>
        <v>0</v>
      </c>
      <c r="S105" s="155">
        <f>'填報順序3-成人組選手報名表'!T52</f>
        <v>0</v>
      </c>
      <c r="T105" s="155">
        <f>'填報順序3-成人組選手報名表'!U52</f>
        <v>0</v>
      </c>
      <c r="U105" s="155">
        <f>'填報順序3-成人組選手報名表'!V52</f>
        <v>0</v>
      </c>
      <c r="V105" s="155">
        <f>'填報順序3-成人組選手報名表'!W52</f>
        <v>0</v>
      </c>
      <c r="W105" s="155">
        <f>'填報順序3-成人組選手報名表'!X52</f>
        <v>0</v>
      </c>
      <c r="X105" s="155">
        <f>'填報順序3-成人組選手報名表'!Y52</f>
        <v>0</v>
      </c>
      <c r="Y105" s="155">
        <f>'填報順序3-成人組選手報名表'!Z52</f>
        <v>0</v>
      </c>
    </row>
    <row r="106" spans="1:25" s="146" customFormat="1" ht="19.2" customHeight="1">
      <c r="A106" s="142">
        <v>46</v>
      </c>
      <c r="B106" s="153">
        <f>'填報順序3-成人組選手報名表'!B53</f>
        <v>0</v>
      </c>
      <c r="C106" s="138">
        <f>'填報順序3-成人組選手報名表'!C53</f>
        <v>0</v>
      </c>
      <c r="D106" s="154">
        <f>'填報順序3-成人組選手報名表'!D53</f>
        <v>0</v>
      </c>
      <c r="E106" s="154" t="e">
        <f>'填報順序3-成人組選手報名表'!F53</f>
        <v>#N/A</v>
      </c>
      <c r="F106" s="138" t="e">
        <f>'填報順序3-成人組選手報名表'!G53</f>
        <v>#N/A</v>
      </c>
      <c r="G106" s="155">
        <f>'填報順序3-成人組選手報名表'!H53</f>
        <v>0</v>
      </c>
      <c r="H106" s="155">
        <f>'填報順序3-成人組選手報名表'!I53</f>
        <v>0</v>
      </c>
      <c r="I106" s="155">
        <f>'填報順序3-成人組選手報名表'!J53</f>
        <v>0</v>
      </c>
      <c r="J106" s="155">
        <f>'填報順序3-成人組選手報名表'!K53</f>
        <v>0</v>
      </c>
      <c r="K106" s="155">
        <f>'填報順序3-成人組選手報名表'!L53</f>
        <v>0</v>
      </c>
      <c r="L106" s="155">
        <f>'填報順序3-成人組選手報名表'!M53</f>
        <v>0</v>
      </c>
      <c r="M106" s="155">
        <f>'填報順序3-成人組選手報名表'!N53</f>
        <v>0</v>
      </c>
      <c r="N106" s="155">
        <f>'填報順序3-成人組選手報名表'!O53</f>
        <v>0</v>
      </c>
      <c r="O106" s="155">
        <f>'填報順序3-成人組選手報名表'!P53</f>
        <v>0</v>
      </c>
      <c r="P106" s="155">
        <f>'填報順序3-成人組選手報名表'!Q53</f>
        <v>0</v>
      </c>
      <c r="Q106" s="155">
        <f>'填報順序3-成人組選手報名表'!R53</f>
        <v>0</v>
      </c>
      <c r="R106" s="155">
        <f>'填報順序3-成人組選手報名表'!S53</f>
        <v>0</v>
      </c>
      <c r="S106" s="155">
        <f>'填報順序3-成人組選手報名表'!T53</f>
        <v>0</v>
      </c>
      <c r="T106" s="155">
        <f>'填報順序3-成人組選手報名表'!U53</f>
        <v>0</v>
      </c>
      <c r="U106" s="155">
        <f>'填報順序3-成人組選手報名表'!V53</f>
        <v>0</v>
      </c>
      <c r="V106" s="155">
        <f>'填報順序3-成人組選手報名表'!W53</f>
        <v>0</v>
      </c>
      <c r="W106" s="155">
        <f>'填報順序3-成人組選手報名表'!X53</f>
        <v>0</v>
      </c>
      <c r="X106" s="155">
        <f>'填報順序3-成人組選手報名表'!Y53</f>
        <v>0</v>
      </c>
      <c r="Y106" s="155">
        <f>'填報順序3-成人組選手報名表'!Z53</f>
        <v>0</v>
      </c>
    </row>
    <row r="107" spans="1:25" s="146" customFormat="1" ht="19.2" customHeight="1">
      <c r="A107" s="142">
        <v>47</v>
      </c>
      <c r="B107" s="153">
        <f>'填報順序3-成人組選手報名表'!B54</f>
        <v>0</v>
      </c>
      <c r="C107" s="138">
        <f>'填報順序3-成人組選手報名表'!C54</f>
        <v>0</v>
      </c>
      <c r="D107" s="154">
        <f>'填報順序3-成人組選手報名表'!D54</f>
        <v>0</v>
      </c>
      <c r="E107" s="154" t="e">
        <f>'填報順序3-成人組選手報名表'!F54</f>
        <v>#N/A</v>
      </c>
      <c r="F107" s="138" t="e">
        <f>'填報順序3-成人組選手報名表'!G54</f>
        <v>#N/A</v>
      </c>
      <c r="G107" s="155">
        <f>'填報順序3-成人組選手報名表'!H54</f>
        <v>0</v>
      </c>
      <c r="H107" s="155">
        <f>'填報順序3-成人組選手報名表'!I54</f>
        <v>0</v>
      </c>
      <c r="I107" s="155">
        <f>'填報順序3-成人組選手報名表'!J54</f>
        <v>0</v>
      </c>
      <c r="J107" s="155">
        <f>'填報順序3-成人組選手報名表'!K54</f>
        <v>0</v>
      </c>
      <c r="K107" s="155">
        <f>'填報順序3-成人組選手報名表'!L54</f>
        <v>0</v>
      </c>
      <c r="L107" s="155">
        <f>'填報順序3-成人組選手報名表'!M54</f>
        <v>0</v>
      </c>
      <c r="M107" s="155">
        <f>'填報順序3-成人組選手報名表'!N54</f>
        <v>0</v>
      </c>
      <c r="N107" s="155">
        <f>'填報順序3-成人組選手報名表'!O54</f>
        <v>0</v>
      </c>
      <c r="O107" s="155">
        <f>'填報順序3-成人組選手報名表'!P54</f>
        <v>0</v>
      </c>
      <c r="P107" s="155">
        <f>'填報順序3-成人組選手報名表'!Q54</f>
        <v>0</v>
      </c>
      <c r="Q107" s="155">
        <f>'填報順序3-成人組選手報名表'!R54</f>
        <v>0</v>
      </c>
      <c r="R107" s="155">
        <f>'填報順序3-成人組選手報名表'!S54</f>
        <v>0</v>
      </c>
      <c r="S107" s="155">
        <f>'填報順序3-成人組選手報名表'!T54</f>
        <v>0</v>
      </c>
      <c r="T107" s="155">
        <f>'填報順序3-成人組選手報名表'!U54</f>
        <v>0</v>
      </c>
      <c r="U107" s="155">
        <f>'填報順序3-成人組選手報名表'!V54</f>
        <v>0</v>
      </c>
      <c r="V107" s="155">
        <f>'填報順序3-成人組選手報名表'!W54</f>
        <v>0</v>
      </c>
      <c r="W107" s="155">
        <f>'填報順序3-成人組選手報名表'!X54</f>
        <v>0</v>
      </c>
      <c r="X107" s="155">
        <f>'填報順序3-成人組選手報名表'!Y54</f>
        <v>0</v>
      </c>
      <c r="Y107" s="155">
        <f>'填報順序3-成人組選手報名表'!Z54</f>
        <v>0</v>
      </c>
    </row>
    <row r="108" spans="1:25" s="146" customFormat="1" ht="19.2" customHeight="1">
      <c r="A108" s="142">
        <v>48</v>
      </c>
      <c r="B108" s="153">
        <f>'填報順序3-成人組選手報名表'!B55</f>
        <v>0</v>
      </c>
      <c r="C108" s="138">
        <f>'填報順序3-成人組選手報名表'!C55</f>
        <v>0</v>
      </c>
      <c r="D108" s="154">
        <f>'填報順序3-成人組選手報名表'!D55</f>
        <v>0</v>
      </c>
      <c r="E108" s="154" t="e">
        <f>'填報順序3-成人組選手報名表'!F55</f>
        <v>#N/A</v>
      </c>
      <c r="F108" s="138" t="e">
        <f>'填報順序3-成人組選手報名表'!G55</f>
        <v>#N/A</v>
      </c>
      <c r="G108" s="155">
        <f>'填報順序3-成人組選手報名表'!H55</f>
        <v>0</v>
      </c>
      <c r="H108" s="155">
        <f>'填報順序3-成人組選手報名表'!I55</f>
        <v>0</v>
      </c>
      <c r="I108" s="155">
        <f>'填報順序3-成人組選手報名表'!J55</f>
        <v>0</v>
      </c>
      <c r="J108" s="155">
        <f>'填報順序3-成人組選手報名表'!K55</f>
        <v>0</v>
      </c>
      <c r="K108" s="155">
        <f>'填報順序3-成人組選手報名表'!L55</f>
        <v>0</v>
      </c>
      <c r="L108" s="155">
        <f>'填報順序3-成人組選手報名表'!M55</f>
        <v>0</v>
      </c>
      <c r="M108" s="155">
        <f>'填報順序3-成人組選手報名表'!N55</f>
        <v>0</v>
      </c>
      <c r="N108" s="155">
        <f>'填報順序3-成人組選手報名表'!O55</f>
        <v>0</v>
      </c>
      <c r="O108" s="155">
        <f>'填報順序3-成人組選手報名表'!P55</f>
        <v>0</v>
      </c>
      <c r="P108" s="155">
        <f>'填報順序3-成人組選手報名表'!Q55</f>
        <v>0</v>
      </c>
      <c r="Q108" s="155">
        <f>'填報順序3-成人組選手報名表'!R55</f>
        <v>0</v>
      </c>
      <c r="R108" s="155">
        <f>'填報順序3-成人組選手報名表'!S55</f>
        <v>0</v>
      </c>
      <c r="S108" s="155">
        <f>'填報順序3-成人組選手報名表'!T55</f>
        <v>0</v>
      </c>
      <c r="T108" s="155">
        <f>'填報順序3-成人組選手報名表'!U55</f>
        <v>0</v>
      </c>
      <c r="U108" s="155">
        <f>'填報順序3-成人組選手報名表'!V55</f>
        <v>0</v>
      </c>
      <c r="V108" s="155">
        <f>'填報順序3-成人組選手報名表'!W55</f>
        <v>0</v>
      </c>
      <c r="W108" s="155">
        <f>'填報順序3-成人組選手報名表'!X55</f>
        <v>0</v>
      </c>
      <c r="X108" s="155">
        <f>'填報順序3-成人組選手報名表'!Y55</f>
        <v>0</v>
      </c>
      <c r="Y108" s="155">
        <f>'填報順序3-成人組選手報名表'!Z55</f>
        <v>0</v>
      </c>
    </row>
    <row r="109" spans="1:25" s="146" customFormat="1" ht="19.2" customHeight="1">
      <c r="A109" s="142">
        <v>49</v>
      </c>
      <c r="B109" s="153">
        <f>'填報順序3-成人組選手報名表'!B56</f>
        <v>0</v>
      </c>
      <c r="C109" s="138">
        <f>'填報順序3-成人組選手報名表'!C56</f>
        <v>0</v>
      </c>
      <c r="D109" s="154">
        <f>'填報順序3-成人組選手報名表'!D56</f>
        <v>0</v>
      </c>
      <c r="E109" s="154" t="e">
        <f>'填報順序3-成人組選手報名表'!F56</f>
        <v>#N/A</v>
      </c>
      <c r="F109" s="138" t="e">
        <f>'填報順序3-成人組選手報名表'!G56</f>
        <v>#N/A</v>
      </c>
      <c r="G109" s="155">
        <f>'填報順序3-成人組選手報名表'!H56</f>
        <v>0</v>
      </c>
      <c r="H109" s="155">
        <f>'填報順序3-成人組選手報名表'!I56</f>
        <v>0</v>
      </c>
      <c r="I109" s="155">
        <f>'填報順序3-成人組選手報名表'!J56</f>
        <v>0</v>
      </c>
      <c r="J109" s="155">
        <f>'填報順序3-成人組選手報名表'!K56</f>
        <v>0</v>
      </c>
      <c r="K109" s="155">
        <f>'填報順序3-成人組選手報名表'!L56</f>
        <v>0</v>
      </c>
      <c r="L109" s="155">
        <f>'填報順序3-成人組選手報名表'!M56</f>
        <v>0</v>
      </c>
      <c r="M109" s="155">
        <f>'填報順序3-成人組選手報名表'!N56</f>
        <v>0</v>
      </c>
      <c r="N109" s="155">
        <f>'填報順序3-成人組選手報名表'!O56</f>
        <v>0</v>
      </c>
      <c r="O109" s="155">
        <f>'填報順序3-成人組選手報名表'!P56</f>
        <v>0</v>
      </c>
      <c r="P109" s="155">
        <f>'填報順序3-成人組選手報名表'!Q56</f>
        <v>0</v>
      </c>
      <c r="Q109" s="155">
        <f>'填報順序3-成人組選手報名表'!R56</f>
        <v>0</v>
      </c>
      <c r="R109" s="155">
        <f>'填報順序3-成人組選手報名表'!S56</f>
        <v>0</v>
      </c>
      <c r="S109" s="155">
        <f>'填報順序3-成人組選手報名表'!T56</f>
        <v>0</v>
      </c>
      <c r="T109" s="155">
        <f>'填報順序3-成人組選手報名表'!U56</f>
        <v>0</v>
      </c>
      <c r="U109" s="155">
        <f>'填報順序3-成人組選手報名表'!V56</f>
        <v>0</v>
      </c>
      <c r="V109" s="155">
        <f>'填報順序3-成人組選手報名表'!W56</f>
        <v>0</v>
      </c>
      <c r="W109" s="155">
        <f>'填報順序3-成人組選手報名表'!X56</f>
        <v>0</v>
      </c>
      <c r="X109" s="155">
        <f>'填報順序3-成人組選手報名表'!Y56</f>
        <v>0</v>
      </c>
      <c r="Y109" s="155">
        <f>'填報順序3-成人組選手報名表'!Z56</f>
        <v>0</v>
      </c>
    </row>
    <row r="110" spans="1:25" s="146" customFormat="1" ht="19.2" customHeight="1">
      <c r="A110" s="142">
        <v>50</v>
      </c>
      <c r="B110" s="153">
        <f>'填報順序3-成人組選手報名表'!B57</f>
        <v>0</v>
      </c>
      <c r="C110" s="138">
        <f>'填報順序3-成人組選手報名表'!C57</f>
        <v>0</v>
      </c>
      <c r="D110" s="154">
        <f>'填報順序3-成人組選手報名表'!D57</f>
        <v>0</v>
      </c>
      <c r="E110" s="154" t="e">
        <f>'填報順序3-成人組選手報名表'!F57</f>
        <v>#N/A</v>
      </c>
      <c r="F110" s="138" t="e">
        <f>'填報順序3-成人組選手報名表'!G57</f>
        <v>#N/A</v>
      </c>
      <c r="G110" s="155">
        <f>'填報順序3-成人組選手報名表'!H57</f>
        <v>0</v>
      </c>
      <c r="H110" s="155">
        <f>'填報順序3-成人組選手報名表'!I57</f>
        <v>0</v>
      </c>
      <c r="I110" s="155">
        <f>'填報順序3-成人組選手報名表'!J57</f>
        <v>0</v>
      </c>
      <c r="J110" s="155">
        <f>'填報順序3-成人組選手報名表'!K57</f>
        <v>0</v>
      </c>
      <c r="K110" s="155">
        <f>'填報順序3-成人組選手報名表'!L57</f>
        <v>0</v>
      </c>
      <c r="L110" s="155">
        <f>'填報順序3-成人組選手報名表'!M57</f>
        <v>0</v>
      </c>
      <c r="M110" s="155">
        <f>'填報順序3-成人組選手報名表'!N57</f>
        <v>0</v>
      </c>
      <c r="N110" s="155">
        <f>'填報順序3-成人組選手報名表'!O57</f>
        <v>0</v>
      </c>
      <c r="O110" s="155">
        <f>'填報順序3-成人組選手報名表'!P57</f>
        <v>0</v>
      </c>
      <c r="P110" s="155">
        <f>'填報順序3-成人組選手報名表'!Q57</f>
        <v>0</v>
      </c>
      <c r="Q110" s="155">
        <f>'填報順序3-成人組選手報名表'!R57</f>
        <v>0</v>
      </c>
      <c r="R110" s="155">
        <f>'填報順序3-成人組選手報名表'!S57</f>
        <v>0</v>
      </c>
      <c r="S110" s="155">
        <f>'填報順序3-成人組選手報名表'!T57</f>
        <v>0</v>
      </c>
      <c r="T110" s="155">
        <f>'填報順序3-成人組選手報名表'!U57</f>
        <v>0</v>
      </c>
      <c r="U110" s="155">
        <f>'填報順序3-成人組選手報名表'!V57</f>
        <v>0</v>
      </c>
      <c r="V110" s="155">
        <f>'填報順序3-成人組選手報名表'!W57</f>
        <v>0</v>
      </c>
      <c r="W110" s="155">
        <f>'填報順序3-成人組選手報名表'!X57</f>
        <v>0</v>
      </c>
      <c r="X110" s="155">
        <f>'填報順序3-成人組選手報名表'!Y57</f>
        <v>0</v>
      </c>
      <c r="Y110" s="155">
        <f>'填報順序3-成人組選手報名表'!Z57</f>
        <v>0</v>
      </c>
    </row>
    <row r="111" spans="1:25" s="146" customFormat="1" ht="19.2" customHeight="1">
      <c r="A111" s="166"/>
      <c r="B111" s="167"/>
      <c r="C111" s="140"/>
      <c r="D111" s="168"/>
      <c r="E111" s="168"/>
      <c r="F111" s="140"/>
      <c r="G111" s="169"/>
      <c r="H111" s="169"/>
      <c r="I111" s="169"/>
      <c r="J111" s="169"/>
      <c r="K111" s="169"/>
      <c r="L111" s="169"/>
      <c r="M111" s="169"/>
      <c r="N111" s="169"/>
      <c r="O111" s="169"/>
      <c r="P111" s="169"/>
      <c r="Q111" s="169"/>
      <c r="R111" s="169"/>
      <c r="S111" s="169"/>
      <c r="T111" s="169"/>
      <c r="U111" s="169"/>
      <c r="V111" s="169"/>
      <c r="W111" s="169"/>
      <c r="X111" s="169"/>
      <c r="Y111" s="169"/>
    </row>
  </sheetData>
  <mergeCells count="8">
    <mergeCell ref="V4:Y4"/>
    <mergeCell ref="B4:G4"/>
    <mergeCell ref="R4:U4"/>
    <mergeCell ref="B59:G59"/>
    <mergeCell ref="H59:K59"/>
    <mergeCell ref="R59:U59"/>
    <mergeCell ref="V59:Y59"/>
    <mergeCell ref="H4:Q4"/>
  </mergeCells>
  <phoneticPr fontId="1" type="noConversion"/>
  <dataValidations count="1">
    <dataValidation type="whole" allowBlank="1" showInputMessage="1" showErrorMessage="1" prompt="1.填報[國曆]年次 例:65_x000a_2.本表限25-86年次者填報" sqref="D61:D111">
      <formula1>1</formula1>
      <formula2>99</formula2>
    </dataValidation>
  </dataValidations>
  <pageMargins left="0.31496062992125984" right="0.31496062992125984" top="0.39370078740157483" bottom="0.15748031496062992"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已命名的範圍</vt:lpstr>
      </vt:variant>
      <vt:variant>
        <vt:i4>1</vt:i4>
      </vt:variant>
    </vt:vector>
  </HeadingPairs>
  <TitlesOfParts>
    <vt:vector size="17" baseType="lpstr">
      <vt:lpstr>填報順序1-參賽單位資料</vt:lpstr>
      <vt:lpstr>填報順序2-一般組選手報名表</vt:lpstr>
      <vt:lpstr>填報順序3-成人組選手報名表</vt:lpstr>
      <vt:lpstr>填報順序4-身障組選手報名表</vt:lpstr>
      <vt:lpstr>統計</vt:lpstr>
      <vt:lpstr>勿刪-年次對照表-參照值</vt:lpstr>
      <vt:lpstr>填報順序4-選手切結書</vt:lpstr>
      <vt:lpstr>填報順序5-個資同意書</vt:lpstr>
      <vt:lpstr>自動產生-選手報表</vt:lpstr>
      <vt:lpstr>Sheet2</vt:lpstr>
      <vt:lpstr>Sheet3</vt:lpstr>
      <vt:lpstr>Sheet4</vt:lpstr>
      <vt:lpstr>Sheet5</vt:lpstr>
      <vt:lpstr>Sheet6</vt:lpstr>
      <vt:lpstr>Sheet1</vt:lpstr>
      <vt:lpstr>Sheet7</vt:lpstr>
      <vt:lpstr>'填報順序2-一般組選手報名表'!Print_Titles</vt:lpstr>
    </vt:vector>
  </TitlesOfParts>
  <Company>C.M.T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高惠如</dc:creator>
  <cp:lastModifiedBy>高惠如</cp:lastModifiedBy>
  <cp:lastPrinted>2016-07-23T10:32:09Z</cp:lastPrinted>
  <dcterms:created xsi:type="dcterms:W3CDTF">2014-01-28T13:09:47Z</dcterms:created>
  <dcterms:modified xsi:type="dcterms:W3CDTF">2016-07-25T08:24:18Z</dcterms:modified>
</cp:coreProperties>
</file>